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 - IPS\Concursos\ESES\2024\Professor Coordenador_Formação de Professores_Formadores e Ciências da Educação\Grelha 05_12_2024\"/>
    </mc:Choice>
  </mc:AlternateContent>
  <xr:revisionPtr revIDLastSave="0" documentId="13_ncr:1_{4875BFF6-B316-4300-896E-063EF1FE621D}" xr6:coauthVersionLast="47" xr6:coauthVersionMax="47" xr10:uidLastSave="{00000000-0000-0000-0000-000000000000}"/>
  <bookViews>
    <workbookView xWindow="-108" yWindow="-108" windowWidth="23256" windowHeight="12456" xr2:uid="{9225CD95-E4D1-4A45-A529-9B9B97A744E6}"/>
  </bookViews>
  <sheets>
    <sheet name="Grelha de acordo CTC " sheetId="3" r:id="rId1"/>
  </sheets>
  <definedNames>
    <definedName name="_xlnm.Print_Area" localSheetId="0">'Grelha de acordo CTC '!$A$1:$I$80</definedName>
    <definedName name="_xlnm.Print_Titles" localSheetId="0">'Grelha de acordo CTC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" l="1"/>
  <c r="E62" i="3"/>
  <c r="E46" i="3" l="1"/>
  <c r="I76" i="3"/>
  <c r="I66" i="3"/>
  <c r="I67" i="3"/>
  <c r="I68" i="3"/>
  <c r="I69" i="3"/>
  <c r="I70" i="3"/>
  <c r="I71" i="3"/>
  <c r="I72" i="3"/>
  <c r="I73" i="3"/>
  <c r="I58" i="3"/>
  <c r="I55" i="3"/>
  <c r="I44" i="3"/>
  <c r="I45" i="3"/>
  <c r="I38" i="3"/>
  <c r="I39" i="3" s="1"/>
  <c r="I41" i="3"/>
  <c r="I42" i="3"/>
  <c r="I43" i="3"/>
  <c r="I40" i="3"/>
  <c r="E39" i="3"/>
  <c r="E37" i="3"/>
  <c r="I30" i="3"/>
  <c r="I25" i="3"/>
  <c r="I26" i="3"/>
  <c r="I46" i="3" l="1"/>
  <c r="I11" i="3"/>
  <c r="I29" i="3"/>
  <c r="I61" i="3"/>
  <c r="I60" i="3"/>
  <c r="I10" i="3"/>
  <c r="I62" i="3" l="1"/>
  <c r="I77" i="3"/>
  <c r="I36" i="3"/>
  <c r="I52" i="3"/>
  <c r="I54" i="3"/>
  <c r="I51" i="3"/>
  <c r="I18" i="3"/>
  <c r="I53" i="3" l="1"/>
  <c r="E78" i="3"/>
  <c r="E74" i="3"/>
  <c r="E59" i="3"/>
  <c r="E56" i="3"/>
  <c r="E53" i="3" l="1"/>
  <c r="E50" i="3"/>
  <c r="E63" i="3" s="1"/>
  <c r="E32" i="3"/>
  <c r="E27" i="3"/>
  <c r="E23" i="3"/>
  <c r="E12" i="3"/>
  <c r="E47" i="3" s="1"/>
  <c r="I75" i="3"/>
  <c r="I78" i="3" s="1"/>
  <c r="I65" i="3"/>
  <c r="I57" i="3"/>
  <c r="I59" i="3" s="1"/>
  <c r="I49" i="3"/>
  <c r="I35" i="3"/>
  <c r="I34" i="3"/>
  <c r="I33" i="3"/>
  <c r="I31" i="3"/>
  <c r="I28" i="3"/>
  <c r="I24" i="3"/>
  <c r="I22" i="3"/>
  <c r="I21" i="3"/>
  <c r="I20" i="3"/>
  <c r="I19" i="3"/>
  <c r="I17" i="3"/>
  <c r="I16" i="3"/>
  <c r="I15" i="3"/>
  <c r="I14" i="3"/>
  <c r="I13" i="3"/>
  <c r="I9" i="3"/>
  <c r="I12" i="3" s="1"/>
  <c r="I37" i="3" l="1"/>
  <c r="I50" i="3"/>
  <c r="I32" i="3"/>
  <c r="I27" i="3"/>
  <c r="I23" i="3"/>
  <c r="I74" i="3"/>
  <c r="I79" i="3" s="1"/>
  <c r="I56" i="3"/>
  <c r="I63" i="3" l="1"/>
  <c r="I47" i="3"/>
  <c r="E79" i="3"/>
  <c r="E80" i="3" s="1"/>
  <c r="I80" i="3" l="1"/>
</calcChain>
</file>

<file path=xl/sharedStrings.xml><?xml version="1.0" encoding="utf-8"?>
<sst xmlns="http://schemas.openxmlformats.org/spreadsheetml/2006/main" count="146" uniqueCount="100">
  <si>
    <t>Instituto Politécnico de Santarém - Escola Superior de Educação de Santarém</t>
  </si>
  <si>
    <t>Sistema de Valoração</t>
  </si>
  <si>
    <t xml:space="preserve">Candidato: </t>
  </si>
  <si>
    <t>Parâmetros</t>
  </si>
  <si>
    <t>Critérios</t>
  </si>
  <si>
    <t>Subcritérios</t>
  </si>
  <si>
    <t>Pontuação por Subcritério</t>
  </si>
  <si>
    <t>Pontuação por Material</t>
  </si>
  <si>
    <t>Quantidade</t>
  </si>
  <si>
    <t>Valores por subcritério</t>
  </si>
  <si>
    <t>pontos cada</t>
  </si>
  <si>
    <t>ponto cada</t>
  </si>
  <si>
    <t>Pontuação Final Critério</t>
  </si>
  <si>
    <t>ponto por livro publicado</t>
  </si>
  <si>
    <t>i) Por cada participação em júris de provas académicas de doutoramento como arguente</t>
  </si>
  <si>
    <t>ii) Por cada participação em júris de provas académicas de mestrados como arguente</t>
  </si>
  <si>
    <t>iii) Por cada participação em comissão científica de conferência e de outros eventos científicos</t>
  </si>
  <si>
    <t>ponto por ano/estudante</t>
  </si>
  <si>
    <t>Sub Total</t>
  </si>
  <si>
    <t>pontos por órgão</t>
  </si>
  <si>
    <t>pontos por curso</t>
  </si>
  <si>
    <t>ponto por atividade</t>
  </si>
  <si>
    <t>PONTUAÇÃO FINAL</t>
  </si>
  <si>
    <t>TOTAL</t>
  </si>
  <si>
    <t>PF = (0,40 DTC + 0,40 DP + 0,20 OAR)</t>
  </si>
  <si>
    <t xml:space="preserve">Pontuação Máxima </t>
  </si>
  <si>
    <t>i) Coordenação de projeto com avaliação e com financiamento externo (FCT, projetos europeus, etc.)</t>
  </si>
  <si>
    <t>por projeto</t>
  </si>
  <si>
    <t>ii) Participação em equipas de projetos de investigação nacional com avaliação e financiamento externo;</t>
  </si>
  <si>
    <t>iii) Participação em projetos de investigação e desenvolvimento internacionais;</t>
  </si>
  <si>
    <t>iv) Participação em projetos de investigação e desenvolvimento nacionais;</t>
  </si>
  <si>
    <r>
      <t xml:space="preserve">b) PC: Produção Científica e/ou artística (publicações, comunicações e conferências no país e no estrangeiro e a sua partilha com a comunidade científica)                            
</t>
    </r>
    <r>
      <rPr>
        <b/>
        <sz val="10"/>
        <color theme="1"/>
        <rFont val="Calibri"/>
        <family val="2"/>
        <scheme val="minor"/>
      </rPr>
      <t>Máximo: 35 pontos</t>
    </r>
  </si>
  <si>
    <t>i) Por cada livro publicado com ISBN (autoria/ coautoria)</t>
  </si>
  <si>
    <t>ii) Por cada livro publicado (organização e/ou edição)</t>
  </si>
  <si>
    <t>iii) Por cada capítulo de livro (autoria/ coautoria)</t>
  </si>
  <si>
    <t>iv) Por cada artigo científico publicado em revista indexada (Scopus/ WoS/ Qualis A)</t>
  </si>
  <si>
    <t>v) Por cada artigo científico ou capítulo de livro publicado em revista internacional com peer review</t>
  </si>
  <si>
    <t>vi) Por cada artigo científico publicado ou capítulo de livro publicado em revista nacional com peer review</t>
  </si>
  <si>
    <t>vii) Por cada artigo publicado em atas</t>
  </si>
  <si>
    <t>viii) Por cada comunicação em conferência, encontro científico ou seminário</t>
  </si>
  <si>
    <t>x)Por cada criação artística ou tecnológica validada externamente (por Júri/ Editora/Museu/Casa da Música/Fundação C. Gulbenkian/etc.)</t>
  </si>
  <si>
    <r>
      <t xml:space="preserve">c) OT: Orientação ou coorientação de trabalhos conducentes a grau académico na área ou área afim do concurso                                      </t>
    </r>
    <r>
      <rPr>
        <b/>
        <sz val="10"/>
        <color theme="1"/>
        <rFont val="Calibri"/>
        <family val="2"/>
        <scheme val="minor"/>
      </rPr>
      <t>Máximo: 10 pontos</t>
    </r>
  </si>
  <si>
    <t>i) Por cada orientação ou coorientação de tese de doutoramento já concluída</t>
  </si>
  <si>
    <t>ii) Por cada orientação ou coorientação de dissertações, projetos e relatórios finais de mestrado já concluídas</t>
  </si>
  <si>
    <t>iii) Por cada orientação ou coorientação de monografia de final de CESE/licenciatura</t>
  </si>
  <si>
    <r>
      <t xml:space="preserve">d) JPA: Participação em júris de provas académicas conducentes a grau académico, na área ou área afim do concurso                               </t>
    </r>
    <r>
      <rPr>
        <b/>
        <sz val="10"/>
        <rFont val="Calibri"/>
        <family val="2"/>
        <scheme val="minor"/>
      </rPr>
      <t>Máximo: 10 pontos</t>
    </r>
  </si>
  <si>
    <t>iii) Por cada participação em júris de provas de especialistas como arguente</t>
  </si>
  <si>
    <t xml:space="preserve">iv) Por cada participação em provas de CESE / Licenciatura como arguente </t>
  </si>
  <si>
    <t>i) Por cada ano de participação na direção de sociedade científica / ou direção de revista científica</t>
  </si>
  <si>
    <t>ii) Por cada ano de participação em comissão de sociedade científica ou membro de equipa editorial de revista científica</t>
  </si>
  <si>
    <t>iv) Por cada revisão (peer review) de trabalhos submetidos para publicação</t>
  </si>
  <si>
    <r>
      <t xml:space="preserve">e) CSC: Participação em comissões de sociedades científicas ou de conferências científicas consideradas relevantes na área ou área afim do concurso                             
 </t>
    </r>
    <r>
      <rPr>
        <b/>
        <sz val="10"/>
        <rFont val="Calibri"/>
        <family val="2"/>
        <scheme val="minor"/>
      </rPr>
      <t>Máximo: 5 pontos</t>
    </r>
  </si>
  <si>
    <t>i) Por cada ano como investigador integrado/colaborador em Unidade de Investigação com avaliação de Bom ou superior pela FCT</t>
  </si>
  <si>
    <r>
      <t xml:space="preserve">f) II: Investigador integrado na Unidade de Investigação avaliada positivamente pela FCT         
 </t>
    </r>
    <r>
      <rPr>
        <b/>
        <sz val="10"/>
        <rFont val="Calibri"/>
        <family val="2"/>
        <scheme val="minor"/>
      </rPr>
      <t>Máximo: 5 pontos</t>
    </r>
  </si>
  <si>
    <t>i) Estrutura do plano</t>
  </si>
  <si>
    <r>
      <t xml:space="preserve">g) PTDC: Plano de trabalho e desenvolvimento científico alinhado à missão da Escola Superior de Educação de Santarém (ESES) do Instituto Politécnico de Santarém com intervenção na área científica do concurso, apresentado em anexo
</t>
    </r>
    <r>
      <rPr>
        <b/>
        <sz val="10"/>
        <rFont val="Calibri"/>
        <family val="2"/>
        <scheme val="minor"/>
      </rPr>
      <t>Máximo: 20 pontos</t>
    </r>
  </si>
  <si>
    <t>ii) Descrição das tarefas e cronograma</t>
  </si>
  <si>
    <t>iii) Objetivos científicos, pedagógicos e organizacionais evidenciados</t>
  </si>
  <si>
    <t>iv) Alinhamento com a missão e objetivos estratégicos da ESES</t>
  </si>
  <si>
    <t>v) Inovação da proposta para o desenvolvimento da área</t>
  </si>
  <si>
    <t>vi) Disseminação e aplicação prevista dos resultados</t>
  </si>
  <si>
    <r>
      <t xml:space="preserve">a) TSD: tempo de serviço docente em instituições de ensino superior.                                           </t>
    </r>
    <r>
      <rPr>
        <b/>
        <sz val="10"/>
        <color theme="1"/>
        <rFont val="Calibri"/>
        <family val="2"/>
        <scheme val="minor"/>
      </rPr>
      <t>Máximo: 25 pontos</t>
    </r>
  </si>
  <si>
    <t>i) Por cada semestre em regime de tempo integral</t>
  </si>
  <si>
    <r>
      <t xml:space="preserve">b) CPP: Coordenação e lecionação de unidades curriculares no ensino superior 
</t>
    </r>
    <r>
      <rPr>
        <b/>
        <sz val="10"/>
        <color theme="1"/>
        <rFont val="Calibri"/>
        <family val="2"/>
        <scheme val="minor"/>
      </rPr>
      <t>Máximo: 35 pontos</t>
    </r>
  </si>
  <si>
    <t>i) Por cada unidade curricular lecionada na área ou área afim do concurso em cursos de mestrado</t>
  </si>
  <si>
    <t>ii) Por cada unidade curricular lecionada na área ou área afim do concurso em licenciaturas ou outros ciclos de estudo</t>
  </si>
  <si>
    <r>
      <t xml:space="preserve">c) MP: Participação na elaboração ou revisão/ adequação de programas e produção de material pedagógico de suporte às atividades letivas (na área ou área afim do concurso)
</t>
    </r>
    <r>
      <rPr>
        <b/>
        <sz val="10"/>
        <color theme="1"/>
        <rFont val="Calibri"/>
        <family val="2"/>
        <scheme val="minor"/>
      </rPr>
      <t>Máximo: 15 pontos</t>
    </r>
  </si>
  <si>
    <t>i) Por cada participação na elaboração ou revisão/adequação de programas de unidades curriculares</t>
  </si>
  <si>
    <t>ii) Por cada produção de material pedagógico e/ou manuais pedagógicos de suporte às atividades letivas</t>
  </si>
  <si>
    <r>
      <t xml:space="preserve">d) SE: Supervisão de estágios curriculares de licenciatura e mestrado na área ou área afim do concurso                                                </t>
    </r>
    <r>
      <rPr>
        <b/>
        <sz val="10"/>
        <color theme="1"/>
        <rFont val="Calibri"/>
        <family val="2"/>
        <scheme val="minor"/>
      </rPr>
      <t>Máximo: 15 pontos</t>
    </r>
  </si>
  <si>
    <t>i) Por cada supervisão de estágio curricular de mestrado (por cada ano/ estudante)</t>
  </si>
  <si>
    <t>ii) Por cada supervisão de estágio curricular de licenciatura, CTESP e outros Cursos (por cada ano/ estudante)</t>
  </si>
  <si>
    <t>ii) Experiência profissional em instituições/organizações socioeducativas, tecnológicas ou culturais</t>
  </si>
  <si>
    <t>i) Conceção e / ou dinamização de atividades de formação contínua na educação formal e não formal</t>
  </si>
  <si>
    <r>
      <t xml:space="preserve">e) OAF: Outras atividades de formação                                                     </t>
    </r>
    <r>
      <rPr>
        <b/>
        <sz val="10"/>
        <color theme="1"/>
        <rFont val="Calibri"/>
        <family val="2"/>
        <scheme val="minor"/>
      </rPr>
      <t>Máximo: 10 pontos</t>
    </r>
  </si>
  <si>
    <t>por ação</t>
  </si>
  <si>
    <t>por ano</t>
  </si>
  <si>
    <r>
      <t xml:space="preserve">a) ECOI: exercício de cargos e participação em órgãos ou estruturas da instituição de ensino superior;                                                            </t>
    </r>
    <r>
      <rPr>
        <b/>
        <sz val="10"/>
        <rFont val="Calibri"/>
        <family val="2"/>
        <scheme val="minor"/>
      </rPr>
      <t>Máximo: 70 pontos</t>
    </r>
  </si>
  <si>
    <t>ii) Por cada ano de mandato cumprido como Presidente / Diretor de outros órgãos estatutários da Instituição / Unidade Orgânica</t>
  </si>
  <si>
    <t>iii) Por cada ano de mandato cumprido como vice-presidente / subdiretor em órgãos estatutários da Instituição / Unidade Orgânica</t>
  </si>
  <si>
    <t>iv) Por cada ano de mandato cumprido como membro em órgãos estatutários da Instituição/ Unidade orgânica</t>
  </si>
  <si>
    <t>v) Por cada ano como coordenador de curso</t>
  </si>
  <si>
    <t>vi) Por cada ano como subcoordenador de Curso</t>
  </si>
  <si>
    <t>por curso</t>
  </si>
  <si>
    <t>vii) Por cada ano de coordenação de Departamento</t>
  </si>
  <si>
    <t>viii) Por cada ano de coordenação de área Científica</t>
  </si>
  <si>
    <t>2 pontos cada</t>
  </si>
  <si>
    <t>ix) Participação em Grupos de trabalho/Comissões/ Gabinetes da IES por nomeação</t>
  </si>
  <si>
    <t>i) Por cada participação em projetos e/ ou atividades de base comunitária em que a IES está incluída (financiada ou protocolada)</t>
  </si>
  <si>
    <t>ii) Por cada coordenação ou participação em atividade prática de ligação à comunidade (não financiado)</t>
  </si>
  <si>
    <t>iii) Outras atividades de prestação de serviços à comunidade (não contemplada nos pontos anteriores)</t>
  </si>
  <si>
    <t>Concurso Interno de Promoção para acesso à categoria de 4 professores coordenadores na área disciplinar de Formação de Professores/Formadores e Ciências da Educação, para exercer funções na Escola Superior de Educação do Instituto Politécnico de Santarém</t>
  </si>
  <si>
    <r>
      <t xml:space="preserve">a) PID: participação em projetos de investigação e desenvolvimento na área ou área afim do concurso                </t>
    </r>
    <r>
      <rPr>
        <b/>
        <sz val="10"/>
        <color theme="1"/>
        <rFont val="Calibri"/>
        <family val="2"/>
        <scheme val="minor"/>
      </rPr>
      <t>Máximo: 15 pontos</t>
    </r>
  </si>
  <si>
    <t>2 - Capacidade Pedagógica dos Candidatos (CP) - 40% da Classificação Final</t>
  </si>
  <si>
    <t>3 - Noutras Atividades Relevantes (AR) - 20% da Classificação Final</t>
  </si>
  <si>
    <r>
      <t xml:space="preserve">b) PC: Participação em grupos de trabalho, programas, projetos e/ou atividades de ligação à comunidade, na área do concurso                           
 </t>
    </r>
    <r>
      <rPr>
        <b/>
        <sz val="10"/>
        <rFont val="Calibri"/>
        <family val="2"/>
        <scheme val="minor"/>
      </rPr>
      <t>Máximo: 30 pontos</t>
    </r>
  </si>
  <si>
    <t>1 - Desempenho Técnico-Científico e profissional (DTC) - 40% da Classificação Final</t>
  </si>
  <si>
    <t>ix) Por cada poster</t>
  </si>
  <si>
    <t>i) Por cada ano de mandato cumprido como Presidente/diretor da Instituição /unidade orgânica</t>
  </si>
  <si>
    <t>por  órgão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</si>
</sst>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EB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62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64" fontId="11" fillId="4" borderId="2" xfId="0" applyNumberFormat="1" applyFont="1" applyFill="1" applyBorder="1" applyAlignment="1">
      <alignment horizontal="center" vertical="center"/>
    </xf>
    <xf numFmtId="164" fontId="13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3" fillId="0" borderId="0" xfId="2" applyNumberFormat="1" applyFont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2" fontId="15" fillId="6" borderId="2" xfId="0" applyNumberFormat="1" applyFont="1" applyFill="1" applyBorder="1" applyAlignment="1" applyProtection="1">
      <alignment horizontal="center" vertical="center"/>
    </xf>
    <xf numFmtId="164" fontId="9" fillId="2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 applyProtection="1">
      <alignment horizontal="left" vertical="center" wrapText="1" indent="1"/>
    </xf>
    <xf numFmtId="2" fontId="7" fillId="3" borderId="2" xfId="0" applyNumberFormat="1" applyFont="1" applyFill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2" fontId="10" fillId="4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justify" vertical="center" wrapText="1"/>
    </xf>
    <xf numFmtId="0" fontId="4" fillId="3" borderId="2" xfId="0" applyFont="1" applyFill="1" applyBorder="1" applyAlignment="1" applyProtection="1">
      <alignment horizontal="center" vertical="center"/>
    </xf>
    <xf numFmtId="164" fontId="9" fillId="3" borderId="2" xfId="0" applyNumberFormat="1" applyFont="1" applyFill="1" applyBorder="1" applyAlignment="1">
      <alignment vertical="center"/>
    </xf>
    <xf numFmtId="9" fontId="6" fillId="2" borderId="2" xfId="1" applyFont="1" applyFill="1" applyBorder="1" applyAlignment="1" applyProtection="1">
      <alignment horizontal="center" vertical="center" textRotation="90" wrapText="1"/>
    </xf>
    <xf numFmtId="0" fontId="4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2" fontId="12" fillId="5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3" fillId="5" borderId="2" xfId="0" applyFont="1" applyFill="1" applyBorder="1" applyAlignment="1">
      <alignment horizontal="right" vertical="center" indent="1"/>
    </xf>
    <xf numFmtId="0" fontId="2" fillId="2" borderId="2" xfId="0" applyFont="1" applyFill="1" applyBorder="1" applyAlignment="1" applyProtection="1">
      <alignment horizontal="right" vertical="center" indent="1"/>
    </xf>
    <xf numFmtId="9" fontId="6" fillId="2" borderId="2" xfId="1" applyFont="1" applyFill="1" applyBorder="1" applyAlignment="1" applyProtection="1">
      <alignment horizontal="center" vertical="center" textRotation="90" wrapText="1"/>
    </xf>
    <xf numFmtId="0" fontId="4" fillId="3" borderId="2" xfId="0" applyFont="1" applyFill="1" applyBorder="1" applyAlignment="1" applyProtection="1">
      <alignment horizontal="left" vertical="center" wrapText="1" inden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right" vertical="center" indent="1"/>
    </xf>
    <xf numFmtId="2" fontId="7" fillId="3" borderId="2" xfId="0" applyNumberFormat="1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indent="1"/>
      <protection locked="0"/>
    </xf>
    <xf numFmtId="0" fontId="5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 applyProtection="1">
      <alignment horizontal="left" vertical="center" wrapText="1" indent="1"/>
    </xf>
  </cellXfs>
  <cellStyles count="3">
    <cellStyle name="Normal" xfId="0" builtinId="0"/>
    <cellStyle name="Normal 2" xfId="2" xr:uid="{945BB1C6-435F-45F1-81B7-8565FF2E85A1}"/>
    <cellStyle name="Percentagem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118982</xdr:colOff>
      <xdr:row>0</xdr:row>
      <xdr:rowOff>73198</xdr:rowOff>
    </xdr:from>
    <xdr:to>
      <xdr:col>0</xdr:col>
      <xdr:colOff>1414982</xdr:colOff>
      <xdr:row>1</xdr:row>
      <xdr:rowOff>399754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354BF7-C72B-43CA-A8DA-9F4B113763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99" t="9699" r="9699" b="9699"/>
        <a:stretch/>
      </xdr:blipFill>
      <xdr:spPr>
        <a:xfrm>
          <a:off x="118982" y="73198"/>
          <a:ext cx="1296000" cy="574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447A-D966-4B47-A62C-0ED6F63FC28D}">
  <sheetPr>
    <pageSetUpPr fitToPage="1"/>
  </sheetPr>
  <dimension ref="A1:M81"/>
  <sheetViews>
    <sheetView tabSelected="1" topLeftCell="A66" zoomScale="90" zoomScaleNormal="90" workbookViewId="0">
      <selection activeCell="H77" sqref="H77"/>
    </sheetView>
  </sheetViews>
  <sheetFormatPr defaultColWidth="8.6640625" defaultRowHeight="13.8" x14ac:dyDescent="0.3"/>
  <cols>
    <col min="1" max="1" width="22.6640625" style="1" customWidth="1"/>
    <col min="2" max="2" width="28.6640625" style="13" customWidth="1"/>
    <col min="3" max="3" width="107.5546875" style="1" customWidth="1"/>
    <col min="4" max="4" width="11.6640625" style="1" customWidth="1"/>
    <col min="5" max="5" width="12.44140625" style="5" customWidth="1"/>
    <col min="6" max="6" width="4.6640625" style="1" hidden="1" customWidth="1"/>
    <col min="7" max="7" width="20.6640625" style="1" hidden="1" customWidth="1"/>
    <col min="8" max="8" width="10.6640625" style="1" customWidth="1"/>
    <col min="9" max="9" width="10.6640625" style="5" customWidth="1"/>
    <col min="10" max="10" width="12.21875" style="1" customWidth="1"/>
    <col min="11" max="16384" width="8.6640625" style="1"/>
  </cols>
  <sheetData>
    <row r="1" spans="1:10" ht="19.95" customHeight="1" x14ac:dyDescent="0.3">
      <c r="A1" s="56"/>
      <c r="B1" s="57" t="s">
        <v>0</v>
      </c>
      <c r="C1" s="57"/>
      <c r="D1" s="57"/>
      <c r="E1" s="57"/>
      <c r="F1" s="57"/>
      <c r="G1" s="57"/>
      <c r="H1" s="57"/>
      <c r="I1" s="57"/>
    </row>
    <row r="2" spans="1:10" ht="31.95" customHeight="1" x14ac:dyDescent="0.3">
      <c r="A2" s="56"/>
      <c r="B2" s="57" t="s">
        <v>91</v>
      </c>
      <c r="C2" s="57"/>
      <c r="D2" s="57"/>
      <c r="E2" s="57"/>
      <c r="F2" s="57"/>
      <c r="G2" s="57"/>
      <c r="H2" s="57"/>
      <c r="I2" s="57"/>
    </row>
    <row r="3" spans="1:10" x14ac:dyDescent="0.3">
      <c r="B3" s="56" t="s">
        <v>1</v>
      </c>
      <c r="C3" s="56"/>
      <c r="D3" s="56"/>
      <c r="E3" s="56"/>
      <c r="F3" s="56"/>
      <c r="G3" s="56"/>
      <c r="H3" s="56"/>
      <c r="I3" s="56"/>
    </row>
    <row r="4" spans="1:10" x14ac:dyDescent="0.3">
      <c r="A4" s="2" t="s">
        <v>2</v>
      </c>
      <c r="B4" s="58"/>
      <c r="C4" s="58"/>
      <c r="D4" s="58"/>
      <c r="E4" s="58"/>
      <c r="F4" s="58"/>
      <c r="G4" s="58"/>
      <c r="H4" s="58"/>
      <c r="I4" s="58"/>
    </row>
    <row r="5" spans="1:10" x14ac:dyDescent="0.3">
      <c r="A5" s="3"/>
      <c r="B5" s="4"/>
      <c r="C5" s="4"/>
      <c r="D5" s="4"/>
      <c r="E5" s="4"/>
      <c r="F5" s="5"/>
      <c r="G5" s="5"/>
    </row>
    <row r="6" spans="1:10" ht="36" customHeight="1" x14ac:dyDescent="0.3">
      <c r="A6" s="6" t="s">
        <v>3</v>
      </c>
      <c r="B6" s="6" t="s">
        <v>4</v>
      </c>
      <c r="C6" s="7" t="s">
        <v>5</v>
      </c>
      <c r="D6" s="8" t="s">
        <v>6</v>
      </c>
      <c r="E6" s="8" t="s">
        <v>25</v>
      </c>
      <c r="F6" s="59" t="s">
        <v>7</v>
      </c>
      <c r="G6" s="59"/>
      <c r="H6" s="6" t="s">
        <v>8</v>
      </c>
      <c r="I6" s="21" t="s">
        <v>9</v>
      </c>
    </row>
    <row r="7" spans="1:10" ht="15.75" customHeight="1" x14ac:dyDescent="0.3">
      <c r="A7" s="60" t="s">
        <v>96</v>
      </c>
      <c r="B7" s="60"/>
      <c r="C7" s="60"/>
      <c r="D7" s="60"/>
      <c r="E7" s="60"/>
      <c r="F7" s="60"/>
      <c r="G7" s="60"/>
      <c r="H7" s="60"/>
      <c r="I7" s="60"/>
    </row>
    <row r="8" spans="1:10" ht="28.2" customHeight="1" x14ac:dyDescent="0.3">
      <c r="A8" s="45">
        <v>0.4</v>
      </c>
      <c r="B8" s="46" t="s">
        <v>92</v>
      </c>
      <c r="C8" s="17" t="s">
        <v>26</v>
      </c>
      <c r="D8" s="15">
        <v>5</v>
      </c>
      <c r="E8" s="52">
        <v>15</v>
      </c>
      <c r="F8" s="18">
        <v>1</v>
      </c>
      <c r="G8" s="19" t="s">
        <v>10</v>
      </c>
      <c r="H8" s="20"/>
      <c r="I8" s="15">
        <f>D8*H8</f>
        <v>0</v>
      </c>
      <c r="J8" s="1" t="s">
        <v>27</v>
      </c>
    </row>
    <row r="9" spans="1:10" ht="28.2" customHeight="1" x14ac:dyDescent="0.3">
      <c r="A9" s="45"/>
      <c r="B9" s="46"/>
      <c r="C9" s="17" t="s">
        <v>28</v>
      </c>
      <c r="D9" s="15">
        <v>3</v>
      </c>
      <c r="E9" s="52"/>
      <c r="F9" s="18">
        <v>1</v>
      </c>
      <c r="G9" s="19" t="s">
        <v>11</v>
      </c>
      <c r="H9" s="20"/>
      <c r="I9" s="15">
        <f>D9*H9</f>
        <v>0</v>
      </c>
      <c r="J9" s="1" t="s">
        <v>27</v>
      </c>
    </row>
    <row r="10" spans="1:10" ht="28.2" customHeight="1" x14ac:dyDescent="0.3">
      <c r="A10" s="45"/>
      <c r="B10" s="46"/>
      <c r="C10" s="17" t="s">
        <v>29</v>
      </c>
      <c r="D10" s="15">
        <v>2</v>
      </c>
      <c r="E10" s="52"/>
      <c r="F10" s="18">
        <v>0.5</v>
      </c>
      <c r="G10" s="19" t="s">
        <v>10</v>
      </c>
      <c r="H10" s="20"/>
      <c r="I10" s="15">
        <f>D10*H10</f>
        <v>0</v>
      </c>
      <c r="J10" s="1" t="s">
        <v>27</v>
      </c>
    </row>
    <row r="11" spans="1:10" ht="13.95" customHeight="1" x14ac:dyDescent="0.3">
      <c r="A11" s="45"/>
      <c r="B11" s="46"/>
      <c r="C11" s="17" t="s">
        <v>30</v>
      </c>
      <c r="D11" s="15">
        <v>1</v>
      </c>
      <c r="E11" s="52"/>
      <c r="F11" s="18">
        <v>0.5</v>
      </c>
      <c r="G11" s="19" t="s">
        <v>10</v>
      </c>
      <c r="H11" s="20"/>
      <c r="I11" s="15">
        <f>D11*H11</f>
        <v>0</v>
      </c>
      <c r="J11" s="1" t="s">
        <v>27</v>
      </c>
    </row>
    <row r="12" spans="1:10" ht="13.95" customHeight="1" x14ac:dyDescent="0.3">
      <c r="A12" s="45"/>
      <c r="B12" s="44" t="s">
        <v>12</v>
      </c>
      <c r="C12" s="44"/>
      <c r="D12" s="44"/>
      <c r="E12" s="27">
        <f>SUM(E8:E11)</f>
        <v>15</v>
      </c>
      <c r="F12" s="23"/>
      <c r="G12" s="23"/>
      <c r="H12" s="23"/>
      <c r="I12" s="22">
        <f>IF(SUM(I8:I11)&lt;=E8,SUM(I8:I11),E8)</f>
        <v>0</v>
      </c>
    </row>
    <row r="13" spans="1:10" ht="13.95" customHeight="1" x14ac:dyDescent="0.3">
      <c r="A13" s="45"/>
      <c r="B13" s="46" t="s">
        <v>31</v>
      </c>
      <c r="C13" s="17" t="s">
        <v>32</v>
      </c>
      <c r="D13" s="15">
        <v>5</v>
      </c>
      <c r="E13" s="52">
        <v>35</v>
      </c>
      <c r="F13" s="18">
        <v>2.5</v>
      </c>
      <c r="G13" s="19" t="s">
        <v>13</v>
      </c>
      <c r="H13" s="20"/>
      <c r="I13" s="15">
        <f>D13*H13</f>
        <v>0</v>
      </c>
    </row>
    <row r="14" spans="1:10" ht="13.95" customHeight="1" x14ac:dyDescent="0.3">
      <c r="A14" s="45"/>
      <c r="B14" s="46"/>
      <c r="C14" s="17" t="s">
        <v>33</v>
      </c>
      <c r="D14" s="15">
        <v>3</v>
      </c>
      <c r="E14" s="52"/>
      <c r="F14" s="18">
        <v>1</v>
      </c>
      <c r="G14" s="19" t="s">
        <v>10</v>
      </c>
      <c r="H14" s="20"/>
      <c r="I14" s="15">
        <f t="shared" ref="I14:I22" si="0">D14*H14</f>
        <v>0</v>
      </c>
    </row>
    <row r="15" spans="1:10" ht="13.95" customHeight="1" x14ac:dyDescent="0.3">
      <c r="A15" s="45"/>
      <c r="B15" s="46"/>
      <c r="C15" s="17" t="s">
        <v>34</v>
      </c>
      <c r="D15" s="15">
        <v>3</v>
      </c>
      <c r="E15" s="52"/>
      <c r="F15" s="18">
        <v>1</v>
      </c>
      <c r="G15" s="19" t="s">
        <v>10</v>
      </c>
      <c r="H15" s="20"/>
      <c r="I15" s="15">
        <f t="shared" si="0"/>
        <v>0</v>
      </c>
    </row>
    <row r="16" spans="1:10" ht="13.95" customHeight="1" x14ac:dyDescent="0.3">
      <c r="A16" s="45"/>
      <c r="B16" s="46"/>
      <c r="C16" s="17" t="s">
        <v>35</v>
      </c>
      <c r="D16" s="15">
        <v>4</v>
      </c>
      <c r="E16" s="52"/>
      <c r="F16" s="18">
        <v>0.5</v>
      </c>
      <c r="G16" s="19" t="s">
        <v>10</v>
      </c>
      <c r="H16" s="20"/>
      <c r="I16" s="15">
        <f t="shared" si="0"/>
        <v>0</v>
      </c>
    </row>
    <row r="17" spans="1:13" ht="13.95" customHeight="1" x14ac:dyDescent="0.3">
      <c r="A17" s="45"/>
      <c r="B17" s="46"/>
      <c r="C17" s="17" t="s">
        <v>36</v>
      </c>
      <c r="D17" s="15">
        <v>3</v>
      </c>
      <c r="E17" s="52"/>
      <c r="F17" s="18">
        <v>2</v>
      </c>
      <c r="G17" s="19" t="s">
        <v>11</v>
      </c>
      <c r="H17" s="20"/>
      <c r="I17" s="15">
        <f t="shared" si="0"/>
        <v>0</v>
      </c>
    </row>
    <row r="18" spans="1:13" ht="13.95" customHeight="1" x14ac:dyDescent="0.3">
      <c r="A18" s="45"/>
      <c r="B18" s="46"/>
      <c r="C18" s="17" t="s">
        <v>37</v>
      </c>
      <c r="D18" s="15">
        <v>2</v>
      </c>
      <c r="E18" s="52"/>
      <c r="F18" s="18"/>
      <c r="G18" s="19"/>
      <c r="H18" s="20"/>
      <c r="I18" s="15">
        <f t="shared" si="0"/>
        <v>0</v>
      </c>
    </row>
    <row r="19" spans="1:13" ht="13.95" customHeight="1" x14ac:dyDescent="0.3">
      <c r="A19" s="45"/>
      <c r="B19" s="46"/>
      <c r="C19" s="17" t="s">
        <v>38</v>
      </c>
      <c r="D19" s="15">
        <v>1</v>
      </c>
      <c r="E19" s="52"/>
      <c r="F19" s="18">
        <v>1</v>
      </c>
      <c r="G19" s="19" t="s">
        <v>10</v>
      </c>
      <c r="H19" s="20"/>
      <c r="I19" s="15">
        <f t="shared" si="0"/>
        <v>0</v>
      </c>
    </row>
    <row r="20" spans="1:13" ht="13.95" customHeight="1" x14ac:dyDescent="0.3">
      <c r="A20" s="45"/>
      <c r="B20" s="46"/>
      <c r="C20" s="17" t="s">
        <v>39</v>
      </c>
      <c r="D20" s="15">
        <v>1</v>
      </c>
      <c r="E20" s="52"/>
      <c r="F20" s="18">
        <v>0.5</v>
      </c>
      <c r="G20" s="19" t="s">
        <v>10</v>
      </c>
      <c r="H20" s="20"/>
      <c r="I20" s="15">
        <f t="shared" si="0"/>
        <v>0</v>
      </c>
    </row>
    <row r="21" spans="1:13" ht="13.95" customHeight="1" x14ac:dyDescent="0.3">
      <c r="A21" s="45"/>
      <c r="B21" s="46"/>
      <c r="C21" s="17" t="s">
        <v>97</v>
      </c>
      <c r="D21" s="15">
        <v>0.5</v>
      </c>
      <c r="E21" s="52"/>
      <c r="F21" s="18">
        <v>0.5</v>
      </c>
      <c r="G21" s="19" t="s">
        <v>10</v>
      </c>
      <c r="H21" s="20"/>
      <c r="I21" s="15">
        <f t="shared" si="0"/>
        <v>0</v>
      </c>
    </row>
    <row r="22" spans="1:13" ht="13.95" customHeight="1" x14ac:dyDescent="0.3">
      <c r="A22" s="45"/>
      <c r="B22" s="46"/>
      <c r="C22" s="17" t="s">
        <v>40</v>
      </c>
      <c r="D22" s="15">
        <v>5</v>
      </c>
      <c r="E22" s="52"/>
      <c r="F22" s="18">
        <v>0.25</v>
      </c>
      <c r="G22" s="19" t="s">
        <v>10</v>
      </c>
      <c r="H22" s="20"/>
      <c r="I22" s="15">
        <f t="shared" si="0"/>
        <v>0</v>
      </c>
    </row>
    <row r="23" spans="1:13" ht="13.95" customHeight="1" x14ac:dyDescent="0.3">
      <c r="A23" s="45"/>
      <c r="B23" s="44" t="s">
        <v>12</v>
      </c>
      <c r="C23" s="44"/>
      <c r="D23" s="44"/>
      <c r="E23" s="27">
        <f>SUM(E13:E22)</f>
        <v>35</v>
      </c>
      <c r="F23" s="23"/>
      <c r="G23" s="23"/>
      <c r="H23" s="23"/>
      <c r="I23" s="22">
        <f>IF(SUM(I13:I22)&lt;=E13,SUM(I13:I22),E13)</f>
        <v>0</v>
      </c>
    </row>
    <row r="24" spans="1:13" ht="28.2" customHeight="1" x14ac:dyDescent="0.3">
      <c r="A24" s="45"/>
      <c r="B24" s="46" t="s">
        <v>41</v>
      </c>
      <c r="C24" s="17" t="s">
        <v>42</v>
      </c>
      <c r="D24" s="15">
        <v>3</v>
      </c>
      <c r="E24" s="52">
        <v>10</v>
      </c>
      <c r="F24" s="18">
        <v>0.5</v>
      </c>
      <c r="G24" s="19" t="s">
        <v>10</v>
      </c>
      <c r="H24" s="20"/>
      <c r="I24" s="15">
        <f t="shared" ref="I24:I26" si="1">D24*H24</f>
        <v>0</v>
      </c>
    </row>
    <row r="25" spans="1:13" ht="28.2" customHeight="1" x14ac:dyDescent="0.3">
      <c r="A25" s="45"/>
      <c r="B25" s="46"/>
      <c r="C25" s="17" t="s">
        <v>43</v>
      </c>
      <c r="D25" s="15">
        <v>2</v>
      </c>
      <c r="E25" s="52"/>
      <c r="F25" s="18"/>
      <c r="G25" s="19"/>
      <c r="H25" s="20"/>
      <c r="I25" s="15">
        <f t="shared" si="1"/>
        <v>0</v>
      </c>
    </row>
    <row r="26" spans="1:13" ht="81" customHeight="1" x14ac:dyDescent="0.3">
      <c r="A26" s="45"/>
      <c r="B26" s="46"/>
      <c r="C26" s="17" t="s">
        <v>44</v>
      </c>
      <c r="D26" s="15">
        <v>0.5</v>
      </c>
      <c r="E26" s="52"/>
      <c r="F26" s="18">
        <v>0.25</v>
      </c>
      <c r="G26" s="19" t="s">
        <v>10</v>
      </c>
      <c r="H26" s="20"/>
      <c r="I26" s="15">
        <f t="shared" si="1"/>
        <v>0</v>
      </c>
    </row>
    <row r="27" spans="1:13" ht="13.95" customHeight="1" x14ac:dyDescent="0.3">
      <c r="A27" s="45"/>
      <c r="B27" s="44" t="s">
        <v>12</v>
      </c>
      <c r="C27" s="44"/>
      <c r="D27" s="44"/>
      <c r="E27" s="27">
        <f>SUM(E24:E26)</f>
        <v>10</v>
      </c>
      <c r="F27" s="23"/>
      <c r="G27" s="23"/>
      <c r="H27" s="23"/>
      <c r="I27" s="22">
        <f>IF(SUM(I24:I26)&lt;=E24,SUM(I24:I26),E24)</f>
        <v>0</v>
      </c>
      <c r="L27" s="9"/>
    </row>
    <row r="28" spans="1:13" ht="28.2" customHeight="1" x14ac:dyDescent="0.3">
      <c r="A28" s="45"/>
      <c r="B28" s="61" t="s">
        <v>45</v>
      </c>
      <c r="C28" s="17" t="s">
        <v>14</v>
      </c>
      <c r="D28" s="15">
        <v>2</v>
      </c>
      <c r="E28" s="52">
        <v>10</v>
      </c>
      <c r="F28" s="18">
        <v>1</v>
      </c>
      <c r="G28" s="19" t="s">
        <v>11</v>
      </c>
      <c r="H28" s="20"/>
      <c r="I28" s="15">
        <f>D28*H28</f>
        <v>0</v>
      </c>
    </row>
    <row r="29" spans="1:13" ht="28.2" customHeight="1" x14ac:dyDescent="0.3">
      <c r="A29" s="45"/>
      <c r="B29" s="61"/>
      <c r="C29" s="17" t="s">
        <v>15</v>
      </c>
      <c r="D29" s="15">
        <v>1</v>
      </c>
      <c r="E29" s="52"/>
      <c r="F29" s="18">
        <v>0.25</v>
      </c>
      <c r="G29" s="19" t="s">
        <v>10</v>
      </c>
      <c r="H29" s="20"/>
      <c r="I29" s="15">
        <f t="shared" ref="I29:I31" si="2">D29*H29</f>
        <v>0</v>
      </c>
    </row>
    <row r="30" spans="1:13" ht="28.2" customHeight="1" x14ac:dyDescent="0.3">
      <c r="A30" s="45"/>
      <c r="B30" s="61"/>
      <c r="C30" s="17" t="s">
        <v>46</v>
      </c>
      <c r="D30" s="15">
        <v>1</v>
      </c>
      <c r="E30" s="52"/>
      <c r="F30" s="18"/>
      <c r="G30" s="19"/>
      <c r="H30" s="20"/>
      <c r="I30" s="15">
        <f t="shared" si="2"/>
        <v>0</v>
      </c>
    </row>
    <row r="31" spans="1:13" ht="39.6" customHeight="1" x14ac:dyDescent="0.3">
      <c r="A31" s="45"/>
      <c r="B31" s="61"/>
      <c r="C31" s="17" t="s">
        <v>47</v>
      </c>
      <c r="D31" s="15">
        <v>0.5</v>
      </c>
      <c r="E31" s="52"/>
      <c r="F31" s="18">
        <v>0.25</v>
      </c>
      <c r="G31" s="19" t="s">
        <v>10</v>
      </c>
      <c r="H31" s="20"/>
      <c r="I31" s="15">
        <f t="shared" si="2"/>
        <v>0</v>
      </c>
      <c r="M31" s="10"/>
    </row>
    <row r="32" spans="1:13" ht="13.95" customHeight="1" x14ac:dyDescent="0.3">
      <c r="A32" s="45"/>
      <c r="B32" s="44" t="s">
        <v>12</v>
      </c>
      <c r="C32" s="44"/>
      <c r="D32" s="44"/>
      <c r="E32" s="27">
        <f>SUM(E28:E31)</f>
        <v>10</v>
      </c>
      <c r="F32" s="23"/>
      <c r="G32" s="23"/>
      <c r="H32" s="23"/>
      <c r="I32" s="22">
        <f>IF(SUM(I28:I31)&lt;=E28,SUM(I28:I31),E28)</f>
        <v>0</v>
      </c>
    </row>
    <row r="33" spans="1:9" ht="27.6" customHeight="1" x14ac:dyDescent="0.3">
      <c r="A33" s="45"/>
      <c r="B33" s="55" t="s">
        <v>51</v>
      </c>
      <c r="C33" s="17" t="s">
        <v>48</v>
      </c>
      <c r="D33" s="15">
        <v>2</v>
      </c>
      <c r="E33" s="52">
        <v>5</v>
      </c>
      <c r="F33" s="18">
        <v>0.5</v>
      </c>
      <c r="G33" s="19" t="s">
        <v>10</v>
      </c>
      <c r="H33" s="20"/>
      <c r="I33" s="15">
        <f>D33*H33</f>
        <v>0</v>
      </c>
    </row>
    <row r="34" spans="1:9" ht="28.2" customHeight="1" x14ac:dyDescent="0.3">
      <c r="A34" s="45"/>
      <c r="B34" s="55"/>
      <c r="C34" s="17" t="s">
        <v>49</v>
      </c>
      <c r="D34" s="15">
        <v>1</v>
      </c>
      <c r="E34" s="52"/>
      <c r="F34" s="18">
        <v>0.25</v>
      </c>
      <c r="G34" s="19" t="s">
        <v>10</v>
      </c>
      <c r="H34" s="20"/>
      <c r="I34" s="15">
        <f t="shared" ref="I34:I35" si="3">D34*H34</f>
        <v>0</v>
      </c>
    </row>
    <row r="35" spans="1:9" ht="27.6" customHeight="1" x14ac:dyDescent="0.3">
      <c r="A35" s="45"/>
      <c r="B35" s="55"/>
      <c r="C35" s="17" t="s">
        <v>16</v>
      </c>
      <c r="D35" s="15">
        <v>0.5</v>
      </c>
      <c r="E35" s="52"/>
      <c r="F35" s="18">
        <v>0.25</v>
      </c>
      <c r="G35" s="19" t="s">
        <v>10</v>
      </c>
      <c r="H35" s="20"/>
      <c r="I35" s="15">
        <f t="shared" si="3"/>
        <v>0</v>
      </c>
    </row>
    <row r="36" spans="1:9" ht="31.8" customHeight="1" x14ac:dyDescent="0.3">
      <c r="A36" s="45"/>
      <c r="B36" s="55"/>
      <c r="C36" s="17" t="s">
        <v>50</v>
      </c>
      <c r="D36" s="15">
        <v>0.5</v>
      </c>
      <c r="E36" s="52"/>
      <c r="F36" s="18">
        <v>0.5</v>
      </c>
      <c r="G36" s="19" t="s">
        <v>10</v>
      </c>
      <c r="H36" s="20"/>
      <c r="I36" s="15">
        <f t="shared" ref="I36" si="4">D36*H36</f>
        <v>0</v>
      </c>
    </row>
    <row r="37" spans="1:9" ht="13.95" customHeight="1" x14ac:dyDescent="0.3">
      <c r="A37" s="45"/>
      <c r="B37" s="44" t="s">
        <v>12</v>
      </c>
      <c r="C37" s="44"/>
      <c r="D37" s="44"/>
      <c r="E37" s="27">
        <f>SUM(E33:E36)</f>
        <v>5</v>
      </c>
      <c r="F37" s="23"/>
      <c r="G37" s="23"/>
      <c r="H37" s="23"/>
      <c r="I37" s="22">
        <f>IF(SUM(I33:I36)&lt;=E33,SUM(I33:I36),E33)</f>
        <v>0</v>
      </c>
    </row>
    <row r="38" spans="1:9" ht="72.599999999999994" customHeight="1" x14ac:dyDescent="0.3">
      <c r="A38" s="45"/>
      <c r="B38" s="16" t="s">
        <v>53</v>
      </c>
      <c r="C38" s="17" t="s">
        <v>52</v>
      </c>
      <c r="D38" s="15">
        <v>1</v>
      </c>
      <c r="E38" s="25">
        <v>5</v>
      </c>
      <c r="F38" s="18">
        <v>0.5</v>
      </c>
      <c r="G38" s="19" t="s">
        <v>10</v>
      </c>
      <c r="H38" s="20"/>
      <c r="I38" s="15">
        <f>D38*H38</f>
        <v>0</v>
      </c>
    </row>
    <row r="39" spans="1:9" ht="13.95" customHeight="1" x14ac:dyDescent="0.3">
      <c r="A39" s="45"/>
      <c r="B39" s="44" t="s">
        <v>12</v>
      </c>
      <c r="C39" s="44"/>
      <c r="D39" s="44"/>
      <c r="E39" s="27">
        <f>SUM(E38)</f>
        <v>5</v>
      </c>
      <c r="F39" s="23"/>
      <c r="G39" s="23"/>
      <c r="H39" s="23"/>
      <c r="I39" s="22">
        <f>IF(SUM(I38)&lt;=E38,SUM(I38),E38)</f>
        <v>0</v>
      </c>
    </row>
    <row r="40" spans="1:9" ht="29.4" customHeight="1" x14ac:dyDescent="0.3">
      <c r="A40" s="45"/>
      <c r="B40" s="55" t="s">
        <v>55</v>
      </c>
      <c r="C40" s="17" t="s">
        <v>54</v>
      </c>
      <c r="D40" s="15">
        <v>2</v>
      </c>
      <c r="E40" s="52">
        <v>20</v>
      </c>
      <c r="F40" s="18">
        <v>0.5</v>
      </c>
      <c r="G40" s="19" t="s">
        <v>10</v>
      </c>
      <c r="H40" s="20"/>
      <c r="I40" s="15">
        <f>D40*H40</f>
        <v>0</v>
      </c>
    </row>
    <row r="41" spans="1:9" ht="26.4" customHeight="1" x14ac:dyDescent="0.3">
      <c r="A41" s="45"/>
      <c r="B41" s="55"/>
      <c r="C41" s="17" t="s">
        <v>56</v>
      </c>
      <c r="D41" s="15">
        <v>1</v>
      </c>
      <c r="E41" s="52"/>
      <c r="F41" s="18">
        <v>0.5</v>
      </c>
      <c r="G41" s="19" t="s">
        <v>10</v>
      </c>
      <c r="H41" s="20"/>
      <c r="I41" s="15">
        <f t="shared" ref="I41:I44" si="5">D41*H41</f>
        <v>0</v>
      </c>
    </row>
    <row r="42" spans="1:9" ht="18.600000000000001" customHeight="1" x14ac:dyDescent="0.3">
      <c r="A42" s="45"/>
      <c r="B42" s="55"/>
      <c r="C42" s="17" t="s">
        <v>57</v>
      </c>
      <c r="D42" s="15">
        <v>5</v>
      </c>
      <c r="E42" s="52"/>
      <c r="F42" s="18"/>
      <c r="G42" s="19"/>
      <c r="H42" s="20"/>
      <c r="I42" s="15">
        <f t="shared" si="5"/>
        <v>0</v>
      </c>
    </row>
    <row r="43" spans="1:9" ht="18.600000000000001" customHeight="1" x14ac:dyDescent="0.3">
      <c r="A43" s="45"/>
      <c r="B43" s="55"/>
      <c r="C43" s="17" t="s">
        <v>58</v>
      </c>
      <c r="D43" s="15">
        <v>5</v>
      </c>
      <c r="E43" s="52"/>
      <c r="F43" s="18"/>
      <c r="G43" s="19"/>
      <c r="H43" s="20"/>
      <c r="I43" s="15">
        <f t="shared" si="5"/>
        <v>0</v>
      </c>
    </row>
    <row r="44" spans="1:9" ht="18.600000000000001" customHeight="1" x14ac:dyDescent="0.3">
      <c r="A44" s="45"/>
      <c r="B44" s="55"/>
      <c r="C44" s="17" t="s">
        <v>59</v>
      </c>
      <c r="D44" s="15">
        <v>4</v>
      </c>
      <c r="E44" s="52"/>
      <c r="F44" s="18"/>
      <c r="G44" s="19"/>
      <c r="H44" s="20"/>
      <c r="I44" s="15">
        <f t="shared" si="5"/>
        <v>0</v>
      </c>
    </row>
    <row r="45" spans="1:9" ht="31.8" customHeight="1" x14ac:dyDescent="0.3">
      <c r="A45" s="45"/>
      <c r="B45" s="55"/>
      <c r="C45" s="17" t="s">
        <v>60</v>
      </c>
      <c r="D45" s="15">
        <v>3</v>
      </c>
      <c r="E45" s="52"/>
      <c r="F45" s="18">
        <v>0.5</v>
      </c>
      <c r="G45" s="19" t="s">
        <v>10</v>
      </c>
      <c r="H45" s="20"/>
      <c r="I45" s="15">
        <f>D45*H45</f>
        <v>0</v>
      </c>
    </row>
    <row r="46" spans="1:9" ht="13.95" customHeight="1" x14ac:dyDescent="0.3">
      <c r="A46" s="45"/>
      <c r="B46" s="51" t="s">
        <v>12</v>
      </c>
      <c r="C46" s="51"/>
      <c r="D46" s="51"/>
      <c r="E46" s="27">
        <f>SUM(E40:E44)</f>
        <v>20</v>
      </c>
      <c r="F46" s="23"/>
      <c r="G46" s="23"/>
      <c r="H46" s="23"/>
      <c r="I46" s="22">
        <f>IF(SUM(I40:I45)&lt;=E40,SUM(I40:I45),E40)</f>
        <v>0</v>
      </c>
    </row>
    <row r="47" spans="1:9" ht="13.95" customHeight="1" x14ac:dyDescent="0.3">
      <c r="A47" s="28"/>
      <c r="B47" s="28"/>
      <c r="C47" s="28"/>
      <c r="D47" s="28"/>
      <c r="E47" s="29">
        <f>E12+E23+E27+E32+E37+E39+E46</f>
        <v>100</v>
      </c>
      <c r="F47" s="28"/>
      <c r="G47" s="28"/>
      <c r="H47" s="11"/>
      <c r="I47" s="29">
        <f>I12+I23+I27+I32+I37+I39+I46</f>
        <v>0</v>
      </c>
    </row>
    <row r="48" spans="1:9" x14ac:dyDescent="0.3">
      <c r="A48" s="54" t="s">
        <v>93</v>
      </c>
      <c r="B48" s="54"/>
      <c r="C48" s="54"/>
      <c r="D48" s="54"/>
      <c r="E48" s="54"/>
      <c r="F48" s="54"/>
      <c r="G48" s="54"/>
      <c r="H48" s="54"/>
      <c r="I48" s="54"/>
    </row>
    <row r="49" spans="1:10" ht="66.599999999999994" customHeight="1" x14ac:dyDescent="0.3">
      <c r="A49" s="45">
        <v>0.4</v>
      </c>
      <c r="B49" s="24" t="s">
        <v>61</v>
      </c>
      <c r="C49" s="30" t="s">
        <v>62</v>
      </c>
      <c r="D49" s="15">
        <v>0.5</v>
      </c>
      <c r="E49" s="25">
        <v>25</v>
      </c>
      <c r="F49" s="18">
        <v>0.05</v>
      </c>
      <c r="G49" s="19" t="s">
        <v>10</v>
      </c>
      <c r="H49" s="20"/>
      <c r="I49" s="20">
        <f>D49*H49</f>
        <v>0</v>
      </c>
    </row>
    <row r="50" spans="1:10" ht="13.95" customHeight="1" x14ac:dyDescent="0.3">
      <c r="A50" s="45"/>
      <c r="B50" s="44" t="s">
        <v>12</v>
      </c>
      <c r="C50" s="44"/>
      <c r="D50" s="44"/>
      <c r="E50" s="27">
        <f>SUM(E49:E49)</f>
        <v>25</v>
      </c>
      <c r="F50" s="23"/>
      <c r="G50" s="23"/>
      <c r="H50" s="23"/>
      <c r="I50" s="22">
        <f>IF(SUM(I49:I49)&lt;=E49,SUM(I49:I49),E49)</f>
        <v>0</v>
      </c>
    </row>
    <row r="51" spans="1:10" ht="28.2" customHeight="1" x14ac:dyDescent="0.3">
      <c r="A51" s="45"/>
      <c r="B51" s="46" t="s">
        <v>63</v>
      </c>
      <c r="C51" s="17" t="s">
        <v>64</v>
      </c>
      <c r="D51" s="15">
        <v>2</v>
      </c>
      <c r="E51" s="52">
        <v>35</v>
      </c>
      <c r="F51" s="18">
        <v>0.2</v>
      </c>
      <c r="G51" s="19" t="s">
        <v>10</v>
      </c>
      <c r="H51" s="20"/>
      <c r="I51" s="20">
        <f t="shared" ref="I51:I52" si="6">D51*H51</f>
        <v>0</v>
      </c>
    </row>
    <row r="52" spans="1:10" ht="51.6" customHeight="1" x14ac:dyDescent="0.3">
      <c r="A52" s="45"/>
      <c r="B52" s="46"/>
      <c r="C52" s="17" t="s">
        <v>65</v>
      </c>
      <c r="D52" s="15">
        <v>1</v>
      </c>
      <c r="E52" s="52"/>
      <c r="F52" s="18"/>
      <c r="G52" s="19"/>
      <c r="H52" s="20"/>
      <c r="I52" s="20">
        <f t="shared" si="6"/>
        <v>0</v>
      </c>
    </row>
    <row r="53" spans="1:10" ht="15.6" x14ac:dyDescent="0.3">
      <c r="A53" s="45"/>
      <c r="B53" s="44" t="s">
        <v>12</v>
      </c>
      <c r="C53" s="44"/>
      <c r="D53" s="44"/>
      <c r="E53" s="27">
        <f>SUM(E51:E52)</f>
        <v>35</v>
      </c>
      <c r="F53" s="23"/>
      <c r="G53" s="23"/>
      <c r="H53" s="23"/>
      <c r="I53" s="22">
        <f>IF(SUM(I51:I52)&lt;=E51,SUM(I51:I52),E51)</f>
        <v>0</v>
      </c>
    </row>
    <row r="54" spans="1:10" ht="40.200000000000003" customHeight="1" x14ac:dyDescent="0.3">
      <c r="A54" s="45"/>
      <c r="B54" s="46" t="s">
        <v>66</v>
      </c>
      <c r="C54" s="17" t="s">
        <v>67</v>
      </c>
      <c r="D54" s="15">
        <v>2</v>
      </c>
      <c r="E54" s="52">
        <v>15</v>
      </c>
      <c r="F54" s="18"/>
      <c r="G54" s="19"/>
      <c r="H54" s="20"/>
      <c r="I54" s="20">
        <f>D54*H54</f>
        <v>0</v>
      </c>
    </row>
    <row r="55" spans="1:10" ht="96.6" customHeight="1" x14ac:dyDescent="0.3">
      <c r="A55" s="45"/>
      <c r="B55" s="46"/>
      <c r="C55" s="17" t="s">
        <v>68</v>
      </c>
      <c r="D55" s="15">
        <v>1</v>
      </c>
      <c r="E55" s="52"/>
      <c r="F55" s="18"/>
      <c r="G55" s="19"/>
      <c r="H55" s="20"/>
      <c r="I55" s="20">
        <f t="shared" ref="I55" si="7">D55*H55</f>
        <v>0</v>
      </c>
    </row>
    <row r="56" spans="1:10" ht="13.95" customHeight="1" x14ac:dyDescent="0.3">
      <c r="A56" s="45"/>
      <c r="B56" s="44" t="s">
        <v>12</v>
      </c>
      <c r="C56" s="44"/>
      <c r="D56" s="44"/>
      <c r="E56" s="27">
        <f>SUM(E54:E55)</f>
        <v>15</v>
      </c>
      <c r="F56" s="23"/>
      <c r="G56" s="23"/>
      <c r="H56" s="23"/>
      <c r="I56" s="22">
        <f>IF(SUM(I54:I55)&lt;=E54,SUM(I54:I55),E54)</f>
        <v>0</v>
      </c>
    </row>
    <row r="57" spans="1:10" ht="79.2" customHeight="1" x14ac:dyDescent="0.3">
      <c r="A57" s="45"/>
      <c r="B57" s="48" t="s">
        <v>69</v>
      </c>
      <c r="C57" s="17" t="s">
        <v>70</v>
      </c>
      <c r="D57" s="15">
        <v>0.5</v>
      </c>
      <c r="E57" s="52">
        <v>15</v>
      </c>
      <c r="F57" s="18">
        <v>0.05</v>
      </c>
      <c r="G57" s="19" t="s">
        <v>17</v>
      </c>
      <c r="H57" s="20"/>
      <c r="I57" s="20">
        <f>D57*H57</f>
        <v>0</v>
      </c>
    </row>
    <row r="58" spans="1:10" ht="79.2" customHeight="1" x14ac:dyDescent="0.3">
      <c r="A58" s="45"/>
      <c r="B58" s="48"/>
      <c r="C58" s="17" t="s">
        <v>71</v>
      </c>
      <c r="D58" s="15">
        <v>0.25</v>
      </c>
      <c r="E58" s="52"/>
      <c r="F58" s="18"/>
      <c r="G58" s="19"/>
      <c r="H58" s="20"/>
      <c r="I58" s="20">
        <f>D58*H58</f>
        <v>0</v>
      </c>
    </row>
    <row r="59" spans="1:10" ht="13.95" customHeight="1" x14ac:dyDescent="0.3">
      <c r="A59" s="45"/>
      <c r="B59" s="44" t="s">
        <v>12</v>
      </c>
      <c r="C59" s="44"/>
      <c r="D59" s="44"/>
      <c r="E59" s="27">
        <f>SUM(E57:E57)</f>
        <v>15</v>
      </c>
      <c r="F59" s="23"/>
      <c r="G59" s="23"/>
      <c r="H59" s="23"/>
      <c r="I59" s="22">
        <f>IF(SUM(I57:I58)&lt;=E57,SUM(I57:I58),E57)</f>
        <v>0</v>
      </c>
    </row>
    <row r="60" spans="1:10" ht="46.2" customHeight="1" x14ac:dyDescent="0.3">
      <c r="A60" s="45"/>
      <c r="B60" s="47" t="s">
        <v>74</v>
      </c>
      <c r="C60" s="17" t="s">
        <v>73</v>
      </c>
      <c r="D60" s="31">
        <v>2</v>
      </c>
      <c r="E60" s="53">
        <v>10</v>
      </c>
      <c r="F60" s="32"/>
      <c r="G60" s="32"/>
      <c r="H60" s="20"/>
      <c r="I60" s="20">
        <f>D60*H60</f>
        <v>0</v>
      </c>
      <c r="J60" s="1" t="s">
        <v>75</v>
      </c>
    </row>
    <row r="61" spans="1:10" ht="49.2" customHeight="1" x14ac:dyDescent="0.3">
      <c r="A61" s="45"/>
      <c r="B61" s="47"/>
      <c r="C61" s="17" t="s">
        <v>72</v>
      </c>
      <c r="D61" s="31">
        <v>1</v>
      </c>
      <c r="E61" s="53"/>
      <c r="F61" s="32"/>
      <c r="G61" s="32"/>
      <c r="H61" s="20"/>
      <c r="I61" s="20">
        <f>D61*H61</f>
        <v>0</v>
      </c>
      <c r="J61" s="1" t="s">
        <v>76</v>
      </c>
    </row>
    <row r="62" spans="1:10" ht="15.6" x14ac:dyDescent="0.3">
      <c r="A62" s="33"/>
      <c r="B62" s="44" t="s">
        <v>12</v>
      </c>
      <c r="C62" s="44"/>
      <c r="D62" s="44"/>
      <c r="E62" s="27">
        <f>SUM(E60:E60)</f>
        <v>10</v>
      </c>
      <c r="F62" s="23"/>
      <c r="G62" s="23"/>
      <c r="H62" s="23"/>
      <c r="I62" s="22">
        <f>IF(SUM(I60:I61)&lt;=E60,SUM(I60:I61),E60)</f>
        <v>0</v>
      </c>
    </row>
    <row r="63" spans="1:10" ht="13.95" customHeight="1" x14ac:dyDescent="0.3">
      <c r="A63" s="28" t="s">
        <v>18</v>
      </c>
      <c r="B63" s="28"/>
      <c r="C63" s="28"/>
      <c r="D63" s="28"/>
      <c r="E63" s="29">
        <f>+E50+E53+E56+E59+E62</f>
        <v>100</v>
      </c>
      <c r="F63" s="28"/>
      <c r="G63" s="28"/>
      <c r="H63" s="11"/>
      <c r="I63" s="29">
        <f>+I50+I53+I56+I59+I62</f>
        <v>0</v>
      </c>
    </row>
    <row r="64" spans="1:10" x14ac:dyDescent="0.3">
      <c r="A64" s="49" t="s">
        <v>94</v>
      </c>
      <c r="B64" s="49"/>
      <c r="C64" s="49"/>
      <c r="D64" s="49"/>
      <c r="E64" s="49"/>
      <c r="F64" s="49"/>
      <c r="G64" s="49"/>
      <c r="H64" s="49"/>
      <c r="I64" s="49"/>
    </row>
    <row r="65" spans="1:10" ht="28.2" customHeight="1" x14ac:dyDescent="0.3">
      <c r="A65" s="45">
        <v>0.2</v>
      </c>
      <c r="B65" s="50" t="s">
        <v>77</v>
      </c>
      <c r="C65" s="34" t="s">
        <v>98</v>
      </c>
      <c r="D65" s="35">
        <v>10</v>
      </c>
      <c r="E65" s="52">
        <v>70</v>
      </c>
      <c r="F65" s="18">
        <v>1</v>
      </c>
      <c r="G65" s="19" t="s">
        <v>19</v>
      </c>
      <c r="H65" s="20"/>
      <c r="I65" s="20">
        <f>D65*H65</f>
        <v>0</v>
      </c>
    </row>
    <row r="66" spans="1:10" ht="28.2" customHeight="1" x14ac:dyDescent="0.3">
      <c r="A66" s="45"/>
      <c r="B66" s="50"/>
      <c r="C66" s="34" t="s">
        <v>78</v>
      </c>
      <c r="D66" s="35">
        <v>7</v>
      </c>
      <c r="E66" s="52"/>
      <c r="F66" s="18">
        <v>1</v>
      </c>
      <c r="G66" s="19" t="s">
        <v>19</v>
      </c>
      <c r="H66" s="20"/>
      <c r="I66" s="20">
        <f t="shared" ref="I66:I73" si="8">D66*H66</f>
        <v>0</v>
      </c>
      <c r="J66" s="1" t="s">
        <v>99</v>
      </c>
    </row>
    <row r="67" spans="1:10" ht="28.2" customHeight="1" x14ac:dyDescent="0.3">
      <c r="A67" s="45"/>
      <c r="B67" s="50"/>
      <c r="C67" s="34" t="s">
        <v>79</v>
      </c>
      <c r="D67" s="35">
        <v>5</v>
      </c>
      <c r="E67" s="52"/>
      <c r="F67" s="18"/>
      <c r="G67" s="19"/>
      <c r="H67" s="20"/>
      <c r="I67" s="20">
        <f t="shared" si="8"/>
        <v>0</v>
      </c>
    </row>
    <row r="68" spans="1:10" ht="28.2" customHeight="1" x14ac:dyDescent="0.3">
      <c r="A68" s="45"/>
      <c r="B68" s="50"/>
      <c r="C68" s="34" t="s">
        <v>80</v>
      </c>
      <c r="D68" s="35">
        <v>2</v>
      </c>
      <c r="E68" s="52"/>
      <c r="F68" s="18"/>
      <c r="G68" s="19"/>
      <c r="H68" s="20"/>
      <c r="I68" s="20">
        <f t="shared" si="8"/>
        <v>0</v>
      </c>
    </row>
    <row r="69" spans="1:10" ht="28.2" customHeight="1" x14ac:dyDescent="0.3">
      <c r="A69" s="45"/>
      <c r="B69" s="50"/>
      <c r="C69" s="34" t="s">
        <v>81</v>
      </c>
      <c r="D69" s="35">
        <v>5</v>
      </c>
      <c r="E69" s="52"/>
      <c r="F69" s="18"/>
      <c r="G69" s="19"/>
      <c r="H69" s="20"/>
      <c r="I69" s="20">
        <f t="shared" si="8"/>
        <v>0</v>
      </c>
    </row>
    <row r="70" spans="1:10" ht="28.2" customHeight="1" x14ac:dyDescent="0.3">
      <c r="A70" s="45"/>
      <c r="B70" s="50"/>
      <c r="C70" s="34" t="s">
        <v>82</v>
      </c>
      <c r="D70" s="35">
        <v>3</v>
      </c>
      <c r="E70" s="52"/>
      <c r="F70" s="18"/>
      <c r="G70" s="19"/>
      <c r="H70" s="20"/>
      <c r="I70" s="20">
        <f t="shared" si="8"/>
        <v>0</v>
      </c>
      <c r="J70" s="1" t="s">
        <v>83</v>
      </c>
    </row>
    <row r="71" spans="1:10" ht="28.2" customHeight="1" x14ac:dyDescent="0.3">
      <c r="A71" s="45"/>
      <c r="B71" s="50"/>
      <c r="C71" s="34" t="s">
        <v>84</v>
      </c>
      <c r="D71" s="35">
        <v>3</v>
      </c>
      <c r="E71" s="52"/>
      <c r="F71" s="18">
        <v>0.5</v>
      </c>
      <c r="G71" s="19" t="s">
        <v>19</v>
      </c>
      <c r="H71" s="20"/>
      <c r="I71" s="20">
        <f t="shared" si="8"/>
        <v>0</v>
      </c>
    </row>
    <row r="72" spans="1:10" ht="28.2" customHeight="1" x14ac:dyDescent="0.3">
      <c r="A72" s="45"/>
      <c r="B72" s="50"/>
      <c r="C72" s="34" t="s">
        <v>85</v>
      </c>
      <c r="D72" s="35">
        <v>2</v>
      </c>
      <c r="E72" s="52"/>
      <c r="F72" s="18">
        <v>0.5</v>
      </c>
      <c r="G72" s="19" t="s">
        <v>20</v>
      </c>
      <c r="H72" s="20"/>
      <c r="I72" s="20">
        <f t="shared" si="8"/>
        <v>0</v>
      </c>
      <c r="J72" s="1" t="s">
        <v>86</v>
      </c>
    </row>
    <row r="73" spans="1:10" ht="13.95" customHeight="1" x14ac:dyDescent="0.3">
      <c r="A73" s="45"/>
      <c r="B73" s="50"/>
      <c r="C73" s="34" t="s">
        <v>87</v>
      </c>
      <c r="D73" s="35">
        <v>2</v>
      </c>
      <c r="E73" s="52"/>
      <c r="F73" s="18">
        <v>0.5</v>
      </c>
      <c r="G73" s="19" t="s">
        <v>20</v>
      </c>
      <c r="H73" s="20"/>
      <c r="I73" s="20">
        <f t="shared" si="8"/>
        <v>0</v>
      </c>
    </row>
    <row r="74" spans="1:10" ht="13.95" customHeight="1" x14ac:dyDescent="0.3">
      <c r="A74" s="45"/>
      <c r="B74" s="51" t="s">
        <v>12</v>
      </c>
      <c r="C74" s="51"/>
      <c r="D74" s="51"/>
      <c r="E74" s="27">
        <f>SUM(E65:E73)</f>
        <v>70</v>
      </c>
      <c r="F74" s="23"/>
      <c r="G74" s="23"/>
      <c r="H74" s="23"/>
      <c r="I74" s="22">
        <f>IF(SUM(I65:I73)&lt;=E65,SUM(I65:I73),E65)</f>
        <v>0</v>
      </c>
    </row>
    <row r="75" spans="1:10" ht="28.2" customHeight="1" x14ac:dyDescent="0.3">
      <c r="A75" s="45"/>
      <c r="B75" s="50" t="s">
        <v>95</v>
      </c>
      <c r="C75" s="36" t="s">
        <v>88</v>
      </c>
      <c r="D75" s="35">
        <v>5</v>
      </c>
      <c r="E75" s="52">
        <v>30</v>
      </c>
      <c r="F75" s="18">
        <v>1</v>
      </c>
      <c r="G75" s="19" t="s">
        <v>11</v>
      </c>
      <c r="H75" s="20"/>
      <c r="I75" s="20">
        <f>D75*H75</f>
        <v>0</v>
      </c>
    </row>
    <row r="76" spans="1:10" ht="28.2" customHeight="1" x14ac:dyDescent="0.3">
      <c r="A76" s="45"/>
      <c r="B76" s="50"/>
      <c r="C76" s="36" t="s">
        <v>89</v>
      </c>
      <c r="D76" s="35">
        <v>2</v>
      </c>
      <c r="E76" s="52"/>
      <c r="F76" s="18"/>
      <c r="G76" s="19"/>
      <c r="H76" s="20"/>
      <c r="I76" s="20">
        <f>D76*H76</f>
        <v>0</v>
      </c>
    </row>
    <row r="77" spans="1:10" ht="67.8" customHeight="1" x14ac:dyDescent="0.3">
      <c r="A77" s="45"/>
      <c r="B77" s="50"/>
      <c r="C77" s="36" t="s">
        <v>90</v>
      </c>
      <c r="D77" s="37">
        <v>1</v>
      </c>
      <c r="E77" s="52"/>
      <c r="F77" s="18">
        <v>0.2</v>
      </c>
      <c r="G77" s="19" t="s">
        <v>21</v>
      </c>
      <c r="H77" s="20"/>
      <c r="I77" s="20">
        <f t="shared" ref="I77" si="9">D77*H77</f>
        <v>0</v>
      </c>
    </row>
    <row r="78" spans="1:10" ht="15.45" customHeight="1" x14ac:dyDescent="0.3">
      <c r="A78" s="45"/>
      <c r="B78" s="51" t="s">
        <v>12</v>
      </c>
      <c r="C78" s="51"/>
      <c r="D78" s="51"/>
      <c r="E78" s="27">
        <f>SUM(E75:E77)</f>
        <v>30</v>
      </c>
      <c r="F78" s="23"/>
      <c r="G78" s="23"/>
      <c r="H78" s="23"/>
      <c r="I78" s="22">
        <f>IF(SUM(I75:I77)&lt;=E75,SUM(I75:I77),E75)</f>
        <v>0</v>
      </c>
    </row>
    <row r="79" spans="1:10" ht="15.45" customHeight="1" x14ac:dyDescent="0.3">
      <c r="A79" s="28" t="s">
        <v>18</v>
      </c>
      <c r="B79" s="28"/>
      <c r="C79" s="28"/>
      <c r="D79" s="28"/>
      <c r="E79" s="26">
        <f>(E74+E78)</f>
        <v>100</v>
      </c>
      <c r="F79" s="28"/>
      <c r="G79" s="28"/>
      <c r="H79" s="11"/>
      <c r="I79" s="26">
        <f>(I74+I78)</f>
        <v>0</v>
      </c>
    </row>
    <row r="80" spans="1:10" ht="18" x14ac:dyDescent="0.3">
      <c r="A80" s="38" t="s">
        <v>22</v>
      </c>
      <c r="B80" s="39"/>
      <c r="C80" s="40" t="s">
        <v>24</v>
      </c>
      <c r="D80" s="39"/>
      <c r="E80" s="41">
        <f>0.4*E47+0.4*E63+0.2*E79</f>
        <v>100</v>
      </c>
      <c r="F80" s="42"/>
      <c r="G80" s="43" t="s">
        <v>23</v>
      </c>
      <c r="H80" s="12"/>
      <c r="I80" s="41">
        <f>0.4*I47+0.4*I63+0.2*I79</f>
        <v>0</v>
      </c>
    </row>
    <row r="81" spans="5:7" x14ac:dyDescent="0.3">
      <c r="E81" s="14"/>
      <c r="F81" s="14"/>
      <c r="G81" s="14"/>
    </row>
  </sheetData>
  <sheetProtection algorithmName="SHA-512" hashValue="TQAYmvj1UliIYIvtIHqlvz+o+fvjuqlsErj7VcuN1eNu0NnLCFtGA61wYv4ApRtzZmMVyGd2ZvhrIWJNhWxEhQ==" saltValue="KRoScxw0VCHCje0W42NMbQ==" spinCount="100000" sheet="1" selectLockedCells="1"/>
  <mergeCells count="50">
    <mergeCell ref="F6:G6"/>
    <mergeCell ref="A7:I7"/>
    <mergeCell ref="A8:A46"/>
    <mergeCell ref="B8:B11"/>
    <mergeCell ref="B12:D12"/>
    <mergeCell ref="B13:B22"/>
    <mergeCell ref="B23:D23"/>
    <mergeCell ref="B24:B26"/>
    <mergeCell ref="B46:D46"/>
    <mergeCell ref="B27:D27"/>
    <mergeCell ref="B28:B31"/>
    <mergeCell ref="B32:D32"/>
    <mergeCell ref="B33:B36"/>
    <mergeCell ref="E8:E11"/>
    <mergeCell ref="A1:A2"/>
    <mergeCell ref="B1:I1"/>
    <mergeCell ref="B2:I2"/>
    <mergeCell ref="B3:I3"/>
    <mergeCell ref="B4:I4"/>
    <mergeCell ref="E57:E58"/>
    <mergeCell ref="E60:E61"/>
    <mergeCell ref="E13:E22"/>
    <mergeCell ref="E24:E26"/>
    <mergeCell ref="E28:E31"/>
    <mergeCell ref="E33:E36"/>
    <mergeCell ref="A48:I48"/>
    <mergeCell ref="B37:D37"/>
    <mergeCell ref="B39:D39"/>
    <mergeCell ref="B40:B45"/>
    <mergeCell ref="E40:E45"/>
    <mergeCell ref="E51:E52"/>
    <mergeCell ref="E54:E55"/>
    <mergeCell ref="A64:I64"/>
    <mergeCell ref="A65:A78"/>
    <mergeCell ref="B65:B73"/>
    <mergeCell ref="B74:D74"/>
    <mergeCell ref="B75:B77"/>
    <mergeCell ref="B78:D78"/>
    <mergeCell ref="E65:E73"/>
    <mergeCell ref="E75:E77"/>
    <mergeCell ref="B62:D62"/>
    <mergeCell ref="A49:A61"/>
    <mergeCell ref="B50:D50"/>
    <mergeCell ref="B51:B52"/>
    <mergeCell ref="B53:D53"/>
    <mergeCell ref="B54:B55"/>
    <mergeCell ref="B56:D56"/>
    <mergeCell ref="B59:D59"/>
    <mergeCell ref="B60:B61"/>
    <mergeCell ref="B57:B58"/>
  </mergeCells>
  <conditionalFormatting sqref="I12">
    <cfRule type="cellIs" dxfId="7" priority="19" operator="greaterThanOrEqual">
      <formula>16</formula>
    </cfRule>
  </conditionalFormatting>
  <conditionalFormatting sqref="I27">
    <cfRule type="cellIs" dxfId="6" priority="17" operator="greaterThanOrEqual">
      <formula>16</formula>
    </cfRule>
  </conditionalFormatting>
  <conditionalFormatting sqref="I32">
    <cfRule type="cellIs" dxfId="5" priority="16" operator="greaterThanOrEqual">
      <formula>16</formula>
    </cfRule>
  </conditionalFormatting>
  <conditionalFormatting sqref="I56">
    <cfRule type="cellIs" dxfId="4" priority="12" operator="greaterThanOrEqual">
      <formula>16</formula>
    </cfRule>
  </conditionalFormatting>
  <conditionalFormatting sqref="I37">
    <cfRule type="cellIs" dxfId="3" priority="6" operator="greaterThanOrEqual">
      <formula>16</formula>
    </cfRule>
  </conditionalFormatting>
  <conditionalFormatting sqref="I39">
    <cfRule type="cellIs" dxfId="2" priority="5" operator="greaterThanOrEqual">
      <formula>16</formula>
    </cfRule>
  </conditionalFormatting>
  <conditionalFormatting sqref="I59">
    <cfRule type="cellIs" dxfId="1" priority="3" operator="greaterThanOrEqual">
      <formula>16</formula>
    </cfRule>
  </conditionalFormatting>
  <conditionalFormatting sqref="I62">
    <cfRule type="cellIs" dxfId="0" priority="2" operator="greaterThanOrEqual">
      <formula>16</formula>
    </cfRule>
  </conditionalFormatting>
  <pageMargins left="0.70866141732283472" right="0.31496062992125984" top="0.39370078740157483" bottom="0.39370078740157483" header="0.31496062992125984" footer="0.31496062992125984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B9F8A951EEC4FB5425D45E3529BE1" ma:contentTypeVersion="14" ma:contentTypeDescription="Create a new document." ma:contentTypeScope="" ma:versionID="e8605bc0136fbaf861b307646757cd1a">
  <xsd:schema xmlns:xsd="http://www.w3.org/2001/XMLSchema" xmlns:xs="http://www.w3.org/2001/XMLSchema" xmlns:p="http://schemas.microsoft.com/office/2006/metadata/properties" xmlns:ns3="2fb8f4e5-ebc9-4a53-93b8-72ddb1e9162d" xmlns:ns4="8623ebe1-9378-4f0f-b3ba-f53528215ca8" targetNamespace="http://schemas.microsoft.com/office/2006/metadata/properties" ma:root="true" ma:fieldsID="d09f3c2c85c46876e0d8c97471514997" ns3:_="" ns4:_="">
    <xsd:import namespace="2fb8f4e5-ebc9-4a53-93b8-72ddb1e9162d"/>
    <xsd:import namespace="8623ebe1-9378-4f0f-b3ba-f53528215c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f4e5-ebc9-4a53-93b8-72ddb1e916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3ebe1-9378-4f0f-b3ba-f5352821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DFAB15-93B0-4ADC-81BE-507C6D22C0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6DAC30-B2D4-411C-86BC-2A9B3CFCF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8f4e5-ebc9-4a53-93b8-72ddb1e9162d"/>
    <ds:schemaRef ds:uri="8623ebe1-9378-4f0f-b3ba-f5352821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80D413-12E5-4B64-88D8-E44F494AF9D7}">
  <ds:schemaRefs>
    <ds:schemaRef ds:uri="http://purl.org/dc/terms/"/>
    <ds:schemaRef ds:uri="2fb8f4e5-ebc9-4a53-93b8-72ddb1e9162d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8623ebe1-9378-4f0f-b3ba-f53528215c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Grelha de acordo CTC </vt:lpstr>
      <vt:lpstr>'Grelha de acordo CTC '!Área_de_Impressão</vt:lpstr>
      <vt:lpstr>'Grelha de acordo CTC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Bernardo Baptista</cp:lastModifiedBy>
  <dcterms:created xsi:type="dcterms:W3CDTF">2022-09-07T15:57:20Z</dcterms:created>
  <dcterms:modified xsi:type="dcterms:W3CDTF">2025-01-02T11:10:46Z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0x01010025AB9F8A951EEC4FB5425D45E3529BE1</vt:lpwstr>
  </property>
</Properties>
</file>