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/>
  <mc:AlternateContent xmlns:mc="http://schemas.openxmlformats.org/markup-compatibility/2006">
    <mc:Choice Requires="x15">
      <x15ac:absPath xmlns:x15ac="http://schemas.microsoft.com/office/spreadsheetml/2010/11/ac" url="C:\Users\bernardo.baptista\Nextcloud\SC - RH_Documentos\Bernardo\Recursos Humanos - IPS\Concursos\ESDRM\2025\Gestão do Desporto\"/>
    </mc:Choice>
  </mc:AlternateContent>
  <xr:revisionPtr revIDLastSave="0" documentId="8_{E22DFC9B-7CEA-40C8-BF1F-906176383B42}" xr6:coauthVersionLast="47" xr6:coauthVersionMax="47" xr10:uidLastSave="{00000000-0000-0000-0000-000000000000}"/>
  <bookViews>
    <workbookView xWindow="-108" yWindow="-108" windowWidth="23256" windowHeight="12456" xr2:uid="{16817C11-2A03-024A-957B-03E2F5481C5A}"/>
  </bookViews>
  <sheets>
    <sheet name="Fo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E40" i="1" l="1"/>
  <c r="E39" i="1"/>
  <c r="E38" i="1"/>
  <c r="E37" i="1"/>
  <c r="E41" i="1" s="1"/>
  <c r="E34" i="1"/>
  <c r="E33" i="1"/>
  <c r="E32" i="1"/>
  <c r="E31" i="1"/>
  <c r="E30" i="1"/>
  <c r="E29" i="1"/>
  <c r="E27" i="1"/>
  <c r="E26" i="1"/>
  <c r="E23" i="1" s="1"/>
  <c r="E25" i="1"/>
  <c r="E24" i="1"/>
  <c r="E22" i="1"/>
  <c r="E21" i="1"/>
  <c r="E20" i="1"/>
  <c r="E19" i="1"/>
  <c r="E18" i="1"/>
  <c r="E17" i="1"/>
  <c r="E14" i="1"/>
  <c r="E13" i="1"/>
  <c r="E12" i="1"/>
  <c r="E11" i="1"/>
  <c r="E10" i="1"/>
  <c r="E9" i="1"/>
  <c r="E8" i="1"/>
  <c r="E28" i="1" l="1"/>
  <c r="E35" i="1" s="1"/>
  <c r="E15" i="1"/>
  <c r="E42" i="1" l="1"/>
</calcChain>
</file>

<file path=xl/sharedStrings.xml><?xml version="1.0" encoding="utf-8"?>
<sst xmlns="http://schemas.openxmlformats.org/spreadsheetml/2006/main" count="70" uniqueCount="58">
  <si>
    <t>Instituto Politécnico de Santarém - Escola Superior de Desporto de Rio Maior</t>
  </si>
  <si>
    <t>Concurso documental para recrutamento de Professor adjunto na área disciplinar de Gestão do Desporto</t>
  </si>
  <si>
    <t>Sistema de avaliação e classificação</t>
  </si>
  <si>
    <t>Nome do(a) Candidato(a):</t>
  </si>
  <si>
    <t>Parâmetros</t>
  </si>
  <si>
    <t>Critérios</t>
  </si>
  <si>
    <t>Pontuação por item</t>
  </si>
  <si>
    <r>
      <t xml:space="preserve">Quantidade </t>
    </r>
    <r>
      <rPr>
        <sz val="11"/>
        <color rgb="FFC00000"/>
        <rFont val="Aptos Narrow (corpo)"/>
      </rPr>
      <t>- a preencher pelo(a) Candidato(a)</t>
    </r>
  </si>
  <si>
    <t>Pontuação por critério</t>
  </si>
  <si>
    <t>Pontuação máximo para o critério</t>
  </si>
  <si>
    <t>1- Capacidade Pedagógica (CP)</t>
  </si>
  <si>
    <t xml:space="preserve">a - Tempo de serviço docente em instituições de ensino superior, na área disciplinar do edital (TS) </t>
  </si>
  <si>
    <t>/20</t>
  </si>
  <si>
    <t xml:space="preserve">b - Lecionação de unidades curriculares, ao nível do 1.º e 2.º ciclo do Ensino Superior, na área disciplinar do edital (LE) </t>
  </si>
  <si>
    <t>c - Responsável por unidades curriculares ou programas de unidades curriculares, ao nível do 1.º e 2.º ciclo do Ensino Superior, na área disciplinar do edital (RUC)</t>
  </si>
  <si>
    <t>d - Conceção de planos curriculares e coordenação de cursos, ao nível do 1.º e 2.º ciclo no Ensino Superior, na área das Ciências do Desporto (CPC)</t>
  </si>
  <si>
    <t>/10</t>
  </si>
  <si>
    <t xml:space="preserve">e - Orientação de estágios ao nível do 1.º ciclo do Ensino Superior, na área disciplinar do edital (OE) </t>
  </si>
  <si>
    <t>/15</t>
  </si>
  <si>
    <t xml:space="preserve">f - Produção de material pedagógico de suporte às atividades letivas na área disciplinar do edital (PMP) </t>
  </si>
  <si>
    <t>/5</t>
  </si>
  <si>
    <t xml:space="preserve">g - Participação, como formando, em ações de atualização e de formação, na área disciplinar do edital (AF) </t>
  </si>
  <si>
    <t>Pontuação do parâmetro CP (somatório da pontuação por critério)</t>
  </si>
  <si>
    <t>/100</t>
  </si>
  <si>
    <t>2- Desempenho Técnico-Científico e Profissional (DTCP)</t>
  </si>
  <si>
    <t xml:space="preserve">a - Título de Especialista na área disciplinar do edital (TE) </t>
  </si>
  <si>
    <t xml:space="preserve">b - Doutoramento na área das Ciências do Desporto (DCD) </t>
  </si>
  <si>
    <t>c - Produção científica nacional: comunicações em congressos e simpósios nacionais, revisor de revistas, livros, capítulos de livros, artigos em revistas com arbitragem (com DOI ou ISSN ou ISBN), na área disciplinar do edital (PN)</t>
  </si>
  <si>
    <t xml:space="preserve">somatório critério c) </t>
  </si>
  <si>
    <t xml:space="preserve">      c.i - comunicação científica ou revisor de revista científica</t>
  </si>
  <si>
    <t xml:space="preserve">      c.ii - livro ou capítulo de livro ou por cada artigo com arbitragem</t>
  </si>
  <si>
    <t xml:space="preserve">      c.iii - artigo com arbitragem em revistas indexadas</t>
  </si>
  <si>
    <t>d - Produção científica internacional: comunicações em congressos e simpósios internacionais, revisor de revistas, livros, capítulos de livros, artigos em revistas com arbitragem (com DOI ou ISSN ou ISBN), na área disciplinar do edital (PI)</t>
  </si>
  <si>
    <t xml:space="preserve">somatório critério d) </t>
  </si>
  <si>
    <t>/ 20</t>
  </si>
  <si>
    <t xml:space="preserve">      d.i - comunicação científica ou revisor de revista científica</t>
  </si>
  <si>
    <t xml:space="preserve">      d.ii - cada livro ou capítulo de livro ou por cada artigo com arbitragem</t>
  </si>
  <si>
    <t xml:space="preserve">      d.iii - artigo com arbitragem em revistas indexadas</t>
  </si>
  <si>
    <t xml:space="preserve">e - formador, em ações de atualização e de formação, na área disciplinar do edital (FA)  </t>
  </si>
  <si>
    <t>/ 6</t>
  </si>
  <si>
    <t>f - membro da equipa, em projetos de investigação ou desenvolvimento, com financiamento externo (PID):</t>
  </si>
  <si>
    <t xml:space="preserve">somatório critério f) </t>
  </si>
  <si>
    <t>/ 12</t>
  </si>
  <si>
    <t xml:space="preserve">      f.i - Projeto com financiamento externo competitivo</t>
  </si>
  <si>
    <t xml:space="preserve">      f.ii - Projeto com financiamento externo por convite</t>
  </si>
  <si>
    <t xml:space="preserve">g - Membro integrado de centro de investigação, no domínio das Ciências do Desporto (MICI) </t>
  </si>
  <si>
    <t>/ 2</t>
  </si>
  <si>
    <t xml:space="preserve">h - Orientação ou coorientação de estágios, projetos, dissertações conducentes a grau académico de 2.º ciclo, ou teses de 3.º ciclo, na área disciplinar do edital (OPDT) </t>
  </si>
  <si>
    <t>/ 5</t>
  </si>
  <si>
    <t>i - Participação em júris de estágios, projetos ou dissertações conducentes a grau de 2.º ciclo, ou teses de 3.º ciclo, na área disciplinar do edital (PJ)</t>
  </si>
  <si>
    <t>j - Experiência profissional na área disciplinar do edital, fora do ensino superior (EP)</t>
  </si>
  <si>
    <t>/ 100</t>
  </si>
  <si>
    <t>3- Outras Atividades Relevantes para a instituição (OAR)</t>
  </si>
  <si>
    <t xml:space="preserve">a - Participação como membro da comissão organizadora ou científica de eventos de caráter técnico-científico, pedagógico ou profissional, na área disciplinar do edital (PO) </t>
  </si>
  <si>
    <t xml:space="preserve">b - Participação, por eleição, nomeação ou convite institucional, em atividades de: comissões, grupos de trabalho, órgãos de gestão de instituição de ensino superior, organizações de caráter técnico-científico, pedagógico ou de natureza profissional na área disciplinar do edital, júris de seleção (PA) </t>
  </si>
  <si>
    <t>c - Participação em atividades de ligação à comunidade, na área disciplinar do edital, designadamente serviço à comunidade no âmbito da missão da instituição, serviço de cooperação e consultadoria; atividades de participação em projetos e ações de interesse social, que não tenha sido contabilizado em outras alíneas do presente edital (PC)</t>
  </si>
  <si>
    <t xml:space="preserve">d - Participação em atividades de entidades nacionais e internacionais, na área disciplinar do edital (APNI) </t>
  </si>
  <si>
    <r>
      <t>Pontuação final (PF) = (CP x 0,4) + (DTC</t>
    </r>
    <r>
      <rPr>
        <b/>
        <sz val="20"/>
        <color rgb="FFFF0000"/>
        <rFont val="Aptos Narrow"/>
        <scheme val="minor"/>
      </rPr>
      <t>P</t>
    </r>
    <r>
      <rPr>
        <b/>
        <sz val="20"/>
        <color theme="1"/>
        <rFont val="Aptos Narrow"/>
        <scheme val="minor"/>
      </rPr>
      <t xml:space="preserve"> x 0,4) + (OAR x 0,2)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</si>
</sst>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>
    <font>
      <sz val="12"/>
      <color theme="1"/>
      <name val="Aptos Narrow"/>
      <family val="2"/>
      <scheme val="minor"/>
    </font>
    <font>
      <b/>
      <sz val="11"/>
      <color theme="1"/>
      <name val="Aptos Narrow"/>
      <scheme val="minor"/>
    </font>
    <font>
      <b/>
      <sz val="14"/>
      <color theme="1"/>
      <name val="Aptos Narrow"/>
      <scheme val="minor"/>
    </font>
    <font>
      <sz val="11"/>
      <color rgb="FFC00000"/>
      <name val="Aptos Narrow (corpo)"/>
    </font>
    <font>
      <sz val="11"/>
      <color theme="1"/>
      <name val="Aptos Narrow"/>
      <family val="2"/>
      <scheme val="minor"/>
    </font>
    <font>
      <b/>
      <sz val="20"/>
      <color theme="1"/>
      <name val="Aptos Narrow"/>
      <scheme val="minor"/>
    </font>
    <font>
      <sz val="40"/>
      <color theme="1"/>
      <name val="Aptos Narrow"/>
      <family val="2"/>
      <scheme val="minor"/>
    </font>
    <font>
      <sz val="12"/>
      <color theme="1"/>
      <name val="Aptos Narrow"/>
      <scheme val="minor"/>
    </font>
    <font>
      <b/>
      <sz val="12"/>
      <color theme="1"/>
      <name val="Aptos Narrow"/>
      <scheme val="minor"/>
    </font>
    <font>
      <sz val="12"/>
      <color theme="1" tint="0.499984740745262"/>
      <name val="Aptos Narrow"/>
      <scheme val="minor"/>
    </font>
    <font>
      <b/>
      <sz val="20"/>
      <color rgb="FFFF0000"/>
      <name val="Aptos Narrow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Protection="1">
      <protection locked="0"/>
    </xf>
    <xf numFmtId="0" fontId="2" fillId="0" borderId="0" xfId="0" applyFont="1" applyAlignment="1">
      <alignment horizontal="center" vertic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1" fillId="0" borderId="2" xfId="0" applyFont="1" applyBorder="1" applyAlignment="1">
      <alignment wrapText="1"/>
    </xf>
    <xf numFmtId="0" fontId="4" fillId="0" borderId="0" xfId="0" applyFont="1" applyProtection="1">
      <protection locked="0"/>
    </xf>
    <xf numFmtId="0" fontId="7" fillId="0" borderId="2" xfId="0" applyFont="1" applyBorder="1" applyAlignment="1">
      <alignment vertical="center" wrapText="1"/>
    </xf>
    <xf numFmtId="0" fontId="7" fillId="2" borderId="2" xfId="0" applyFont="1" applyFill="1" applyBorder="1" applyAlignment="1">
      <alignment vertical="center" wrapText="1"/>
    </xf>
    <xf numFmtId="0" fontId="7" fillId="0" borderId="2" xfId="0" applyFont="1" applyBorder="1" applyAlignment="1" applyProtection="1">
      <alignment vertical="center" wrapText="1"/>
      <protection locked="0"/>
    </xf>
    <xf numFmtId="164" fontId="7" fillId="3" borderId="2" xfId="0" applyNumberFormat="1" applyFont="1" applyFill="1" applyBorder="1" applyAlignment="1">
      <alignment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vertical="center" wrapText="1"/>
    </xf>
    <xf numFmtId="0" fontId="8" fillId="3" borderId="7" xfId="0" applyFont="1" applyFill="1" applyBorder="1" applyAlignment="1">
      <alignment vertical="center" wrapText="1"/>
    </xf>
    <xf numFmtId="164" fontId="8" fillId="3" borderId="8" xfId="0" applyNumberFormat="1" applyFont="1" applyFill="1" applyBorder="1" applyAlignment="1">
      <alignment vertical="center" wrapText="1"/>
    </xf>
    <xf numFmtId="0" fontId="8" fillId="3" borderId="2" xfId="0" applyFont="1" applyFill="1" applyBorder="1" applyAlignment="1">
      <alignment vertical="center" wrapText="1"/>
    </xf>
    <xf numFmtId="0" fontId="4" fillId="0" borderId="0" xfId="0" applyFont="1"/>
    <xf numFmtId="164" fontId="9" fillId="3" borderId="9" xfId="0" applyNumberFormat="1" applyFont="1" applyFill="1" applyBorder="1" applyAlignment="1">
      <alignment vertical="center" wrapText="1"/>
    </xf>
    <xf numFmtId="0" fontId="7" fillId="2" borderId="10" xfId="0" applyFont="1" applyFill="1" applyBorder="1" applyAlignment="1">
      <alignment vertical="center" wrapText="1"/>
    </xf>
    <xf numFmtId="164" fontId="9" fillId="3" borderId="11" xfId="0" applyNumberFormat="1" applyFont="1" applyFill="1" applyBorder="1" applyAlignment="1">
      <alignment vertical="center" wrapText="1"/>
    </xf>
    <xf numFmtId="0" fontId="7" fillId="2" borderId="12" xfId="0" applyFont="1" applyFill="1" applyBorder="1" applyAlignment="1">
      <alignment vertical="center" wrapText="1"/>
    </xf>
    <xf numFmtId="164" fontId="9" fillId="3" borderId="13" xfId="0" applyNumberFormat="1" applyFont="1" applyFill="1" applyBorder="1" applyAlignment="1">
      <alignment vertical="center" wrapText="1"/>
    </xf>
    <xf numFmtId="0" fontId="7" fillId="2" borderId="14" xfId="0" applyFont="1" applyFill="1" applyBorder="1" applyAlignment="1">
      <alignment vertical="center" wrapText="1"/>
    </xf>
    <xf numFmtId="0" fontId="7" fillId="0" borderId="6" xfId="0" applyFont="1" applyBorder="1" applyAlignment="1">
      <alignment vertical="center" wrapText="1"/>
    </xf>
    <xf numFmtId="0" fontId="7" fillId="2" borderId="5" xfId="0" applyFont="1" applyFill="1" applyBorder="1" applyAlignment="1">
      <alignment vertical="center" wrapText="1"/>
    </xf>
    <xf numFmtId="0" fontId="7" fillId="0" borderId="5" xfId="0" applyFont="1" applyBorder="1" applyAlignment="1" applyProtection="1">
      <alignment vertical="center" wrapText="1"/>
      <protection locked="0"/>
    </xf>
    <xf numFmtId="164" fontId="7" fillId="3" borderId="5" xfId="0" applyNumberFormat="1" applyFont="1" applyFill="1" applyBorder="1" applyAlignment="1">
      <alignment vertical="center" wrapText="1"/>
    </xf>
    <xf numFmtId="0" fontId="1" fillId="4" borderId="7" xfId="0" applyFont="1" applyFill="1" applyBorder="1" applyAlignment="1">
      <alignment wrapText="1"/>
    </xf>
    <xf numFmtId="164" fontId="5" fillId="4" borderId="8" xfId="0" applyNumberFormat="1" applyFont="1" applyFill="1" applyBorder="1" applyAlignment="1">
      <alignment wrapText="1"/>
    </xf>
    <xf numFmtId="0" fontId="1" fillId="4" borderId="2" xfId="0" applyFont="1" applyFill="1" applyBorder="1" applyAlignment="1">
      <alignment wrapText="1"/>
    </xf>
    <xf numFmtId="0" fontId="4" fillId="0" borderId="0" xfId="0" applyFont="1" applyAlignment="1">
      <alignment wrapText="1"/>
    </xf>
    <xf numFmtId="0" fontId="1" fillId="0" borderId="0" xfId="0" applyFont="1" applyAlignment="1">
      <alignment horizontal="right" vertical="center"/>
    </xf>
    <xf numFmtId="0" fontId="5" fillId="2" borderId="0" xfId="0" applyFont="1" applyFill="1" applyAlignment="1">
      <alignment horizontal="left" wrapText="1"/>
    </xf>
    <xf numFmtId="9" fontId="6" fillId="2" borderId="3" xfId="0" applyNumberFormat="1" applyFont="1" applyFill="1" applyBorder="1" applyAlignment="1">
      <alignment horizontal="center" vertical="center" wrapText="1"/>
    </xf>
    <xf numFmtId="9" fontId="6" fillId="2" borderId="4" xfId="0" applyNumberFormat="1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right" wrapText="1"/>
    </xf>
    <xf numFmtId="0" fontId="5" fillId="4" borderId="7" xfId="0" applyFont="1" applyFill="1" applyBorder="1" applyAlignment="1">
      <alignment horizontal="right" wrapText="1"/>
    </xf>
    <xf numFmtId="0" fontId="5" fillId="2" borderId="0" xfId="0" applyFont="1" applyFill="1" applyAlignment="1">
      <alignment horizontal="left"/>
    </xf>
    <xf numFmtId="9" fontId="6" fillId="2" borderId="5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right" vertical="center" wrapText="1"/>
    </xf>
    <xf numFmtId="0" fontId="0" fillId="0" borderId="1" xfId="0" applyBorder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D5B130-8692-664D-91B5-6D6DDBC9B10A}">
  <dimension ref="A1:F43"/>
  <sheetViews>
    <sheetView tabSelected="1" zoomScale="70" zoomScaleNormal="70" workbookViewId="0">
      <selection activeCell="H13" sqref="H13"/>
    </sheetView>
  </sheetViews>
  <sheetFormatPr defaultColWidth="10.81640625" defaultRowHeight="13.8"/>
  <cols>
    <col min="1" max="1" width="22.1796875" style="8" bestFit="1" customWidth="1"/>
    <col min="2" max="2" width="125.1796875" style="8" customWidth="1"/>
    <col min="3" max="16384" width="10.81640625" style="8"/>
  </cols>
  <sheetData>
    <row r="1" spans="1:6" s="2" customFormat="1" ht="15">
      <c r="A1"/>
      <c r="B1" s="1" t="s">
        <v>0</v>
      </c>
      <c r="C1"/>
      <c r="D1"/>
      <c r="E1"/>
      <c r="F1"/>
    </row>
    <row r="2" spans="1:6" s="2" customFormat="1" ht="17.399999999999999">
      <c r="A2"/>
      <c r="B2" s="3" t="s">
        <v>1</v>
      </c>
      <c r="C2"/>
      <c r="D2"/>
      <c r="E2"/>
      <c r="F2"/>
    </row>
    <row r="3" spans="1:6" s="2" customFormat="1" ht="15">
      <c r="A3"/>
      <c r="B3" s="1" t="s">
        <v>2</v>
      </c>
      <c r="C3"/>
      <c r="D3"/>
      <c r="E3"/>
      <c r="F3"/>
    </row>
    <row r="4" spans="1:6" s="2" customFormat="1" ht="37.950000000000003" customHeight="1">
      <c r="A4" s="33" t="s">
        <v>3</v>
      </c>
      <c r="B4" s="42"/>
      <c r="C4"/>
      <c r="D4"/>
      <c r="E4"/>
      <c r="F4"/>
    </row>
    <row r="5" spans="1:6" s="2" customFormat="1" ht="15">
      <c r="A5"/>
      <c r="B5"/>
      <c r="C5"/>
      <c r="D5"/>
      <c r="E5"/>
      <c r="F5"/>
    </row>
    <row r="6" spans="1:6" ht="55.2">
      <c r="A6" s="4" t="s">
        <v>4</v>
      </c>
      <c r="B6" s="5" t="s">
        <v>5</v>
      </c>
      <c r="C6" s="6" t="s">
        <v>6</v>
      </c>
      <c r="D6" s="6" t="s">
        <v>7</v>
      </c>
      <c r="E6" s="6" t="s">
        <v>8</v>
      </c>
      <c r="F6" s="7" t="s">
        <v>9</v>
      </c>
    </row>
    <row r="7" spans="1:6" ht="24.6">
      <c r="A7" s="39" t="s">
        <v>10</v>
      </c>
      <c r="B7" s="39"/>
      <c r="C7" s="39"/>
      <c r="D7" s="39"/>
      <c r="E7" s="39"/>
      <c r="F7" s="39"/>
    </row>
    <row r="8" spans="1:6" ht="15">
      <c r="A8" s="35">
        <v>0.4</v>
      </c>
      <c r="B8" s="9" t="s">
        <v>11</v>
      </c>
      <c r="C8" s="10">
        <v>2</v>
      </c>
      <c r="D8" s="11"/>
      <c r="E8" s="12">
        <f>MIN(20,(C8*D8))</f>
        <v>0</v>
      </c>
      <c r="F8" s="10" t="s">
        <v>12</v>
      </c>
    </row>
    <row r="9" spans="1:6" ht="15">
      <c r="A9" s="36"/>
      <c r="B9" s="9" t="s">
        <v>13</v>
      </c>
      <c r="C9" s="10">
        <v>2</v>
      </c>
      <c r="D9" s="11"/>
      <c r="E9" s="12">
        <f>MIN(20,(C9*D9))</f>
        <v>0</v>
      </c>
      <c r="F9" s="10" t="s">
        <v>12</v>
      </c>
    </row>
    <row r="10" spans="1:6" ht="30">
      <c r="A10" s="36"/>
      <c r="B10" s="9" t="s">
        <v>14</v>
      </c>
      <c r="C10" s="10">
        <v>2</v>
      </c>
      <c r="D10" s="11"/>
      <c r="E10" s="12">
        <f>MIN(20,(C10*D10))</f>
        <v>0</v>
      </c>
      <c r="F10" s="10" t="s">
        <v>12</v>
      </c>
    </row>
    <row r="11" spans="1:6" ht="15">
      <c r="A11" s="36"/>
      <c r="B11" s="9" t="s">
        <v>15</v>
      </c>
      <c r="C11" s="10">
        <v>2</v>
      </c>
      <c r="D11" s="11"/>
      <c r="E11" s="12">
        <f>MIN(10,(C11*D11))</f>
        <v>0</v>
      </c>
      <c r="F11" s="10" t="s">
        <v>16</v>
      </c>
    </row>
    <row r="12" spans="1:6" ht="15">
      <c r="A12" s="36"/>
      <c r="B12" s="9" t="s">
        <v>17</v>
      </c>
      <c r="C12" s="10">
        <v>1</v>
      </c>
      <c r="D12" s="11"/>
      <c r="E12" s="12">
        <f>MIN(15,(C12*D12))</f>
        <v>0</v>
      </c>
      <c r="F12" s="10" t="s">
        <v>18</v>
      </c>
    </row>
    <row r="13" spans="1:6" ht="15">
      <c r="A13" s="36"/>
      <c r="B13" s="9" t="s">
        <v>19</v>
      </c>
      <c r="C13" s="10">
        <v>1</v>
      </c>
      <c r="D13" s="11"/>
      <c r="E13" s="12">
        <f>MIN(5,(C13*D13))</f>
        <v>0</v>
      </c>
      <c r="F13" s="10" t="s">
        <v>20</v>
      </c>
    </row>
    <row r="14" spans="1:6" ht="15">
      <c r="A14" s="40"/>
      <c r="B14" s="9" t="s">
        <v>21</v>
      </c>
      <c r="C14" s="10">
        <v>1</v>
      </c>
      <c r="D14" s="11"/>
      <c r="E14" s="12">
        <f>MIN(10,(C14*D14))</f>
        <v>0</v>
      </c>
      <c r="F14" s="10" t="s">
        <v>16</v>
      </c>
    </row>
    <row r="15" spans="1:6" s="18" customFormat="1" ht="49.8">
      <c r="A15" s="13"/>
      <c r="B15" s="14" t="s">
        <v>22</v>
      </c>
      <c r="C15" s="15"/>
      <c r="D15" s="15"/>
      <c r="E15" s="16">
        <f>SUM(E8:E14)</f>
        <v>0</v>
      </c>
      <c r="F15" s="17" t="s">
        <v>23</v>
      </c>
    </row>
    <row r="16" spans="1:6" s="18" customFormat="1" ht="24.6">
      <c r="A16" s="34" t="s">
        <v>24</v>
      </c>
      <c r="B16" s="34"/>
      <c r="C16" s="34"/>
      <c r="D16" s="34"/>
      <c r="E16" s="34"/>
      <c r="F16" s="34"/>
    </row>
    <row r="17" spans="1:6" ht="15">
      <c r="A17" s="35">
        <v>0.4</v>
      </c>
      <c r="B17" s="9" t="s">
        <v>25</v>
      </c>
      <c r="C17" s="10">
        <v>5</v>
      </c>
      <c r="D17" s="11"/>
      <c r="E17" s="12">
        <f>MIN(5,(C17*D17))</f>
        <v>0</v>
      </c>
      <c r="F17" s="10" t="s">
        <v>20</v>
      </c>
    </row>
    <row r="18" spans="1:6" ht="15">
      <c r="A18" s="36"/>
      <c r="B18" s="9" t="s">
        <v>26</v>
      </c>
      <c r="C18" s="10">
        <v>15</v>
      </c>
      <c r="D18" s="11"/>
      <c r="E18" s="12">
        <f>MIN(15,(C18*D18))</f>
        <v>0</v>
      </c>
      <c r="F18" s="10" t="s">
        <v>18</v>
      </c>
    </row>
    <row r="19" spans="1:6" ht="30">
      <c r="A19" s="36"/>
      <c r="B19" s="9" t="s">
        <v>27</v>
      </c>
      <c r="C19" s="41" t="s">
        <v>28</v>
      </c>
      <c r="D19" s="41"/>
      <c r="E19" s="12">
        <f>MIN(10,(SUM(E20:E22)))</f>
        <v>0</v>
      </c>
      <c r="F19" s="10" t="s">
        <v>16</v>
      </c>
    </row>
    <row r="20" spans="1:6" ht="15">
      <c r="A20" s="36"/>
      <c r="B20" s="9" t="s">
        <v>29</v>
      </c>
      <c r="C20" s="10">
        <v>1</v>
      </c>
      <c r="D20" s="11"/>
      <c r="E20" s="19">
        <f>D20*C20</f>
        <v>0</v>
      </c>
      <c r="F20" s="20"/>
    </row>
    <row r="21" spans="1:6" ht="15">
      <c r="A21" s="36"/>
      <c r="B21" s="9" t="s">
        <v>30</v>
      </c>
      <c r="C21" s="10">
        <v>1.5</v>
      </c>
      <c r="D21" s="11"/>
      <c r="E21" s="21">
        <f>D21*C21</f>
        <v>0</v>
      </c>
      <c r="F21" s="22"/>
    </row>
    <row r="22" spans="1:6" ht="15">
      <c r="A22" s="36"/>
      <c r="B22" s="9" t="s">
        <v>31</v>
      </c>
      <c r="C22" s="10">
        <v>2</v>
      </c>
      <c r="D22" s="11"/>
      <c r="E22" s="23">
        <f>D22*C22</f>
        <v>0</v>
      </c>
      <c r="F22" s="24"/>
    </row>
    <row r="23" spans="1:6" ht="30">
      <c r="A23" s="36"/>
      <c r="B23" s="25" t="s">
        <v>32</v>
      </c>
      <c r="C23" s="41" t="s">
        <v>33</v>
      </c>
      <c r="D23" s="41"/>
      <c r="E23" s="12">
        <f>MIN(20,(SUM(E24:E26)))</f>
        <v>0</v>
      </c>
      <c r="F23" s="10" t="s">
        <v>34</v>
      </c>
    </row>
    <row r="24" spans="1:6" ht="15">
      <c r="A24" s="36"/>
      <c r="B24" s="25" t="s">
        <v>35</v>
      </c>
      <c r="C24" s="10">
        <v>2</v>
      </c>
      <c r="D24" s="11"/>
      <c r="E24" s="19">
        <f>D24*C24</f>
        <v>0</v>
      </c>
      <c r="F24" s="20"/>
    </row>
    <row r="25" spans="1:6" ht="15">
      <c r="A25" s="36"/>
      <c r="B25" s="25" t="s">
        <v>36</v>
      </c>
      <c r="C25" s="10">
        <v>2.5</v>
      </c>
      <c r="D25" s="11"/>
      <c r="E25" s="21">
        <f>D25*C25</f>
        <v>0</v>
      </c>
      <c r="F25" s="22"/>
    </row>
    <row r="26" spans="1:6" ht="15">
      <c r="A26" s="36"/>
      <c r="B26" s="25" t="s">
        <v>37</v>
      </c>
      <c r="C26" s="10">
        <v>3</v>
      </c>
      <c r="D26" s="11"/>
      <c r="E26" s="23">
        <f>D26*C26</f>
        <v>0</v>
      </c>
      <c r="F26" s="24"/>
    </row>
    <row r="27" spans="1:6" ht="15">
      <c r="A27" s="36"/>
      <c r="B27" s="9" t="s">
        <v>38</v>
      </c>
      <c r="C27" s="26">
        <v>1</v>
      </c>
      <c r="D27" s="27"/>
      <c r="E27" s="28">
        <f>MIN(6,(C27*D27))</f>
        <v>0</v>
      </c>
      <c r="F27" s="26" t="s">
        <v>39</v>
      </c>
    </row>
    <row r="28" spans="1:6" ht="15">
      <c r="A28" s="36"/>
      <c r="B28" s="9" t="s">
        <v>40</v>
      </c>
      <c r="C28" s="41" t="s">
        <v>41</v>
      </c>
      <c r="D28" s="41"/>
      <c r="E28" s="12">
        <f>MIN(12,(SUM(E29:E30)))</f>
        <v>0</v>
      </c>
      <c r="F28" s="10" t="s">
        <v>42</v>
      </c>
    </row>
    <row r="29" spans="1:6" ht="15">
      <c r="A29" s="36"/>
      <c r="B29" s="9" t="s">
        <v>43</v>
      </c>
      <c r="C29" s="10">
        <v>2.5</v>
      </c>
      <c r="D29" s="11"/>
      <c r="E29" s="19">
        <f>D29*C29</f>
        <v>0</v>
      </c>
      <c r="F29" s="20"/>
    </row>
    <row r="30" spans="1:6" ht="15">
      <c r="A30" s="36"/>
      <c r="B30" s="9" t="s">
        <v>44</v>
      </c>
      <c r="C30" s="10">
        <v>2</v>
      </c>
      <c r="D30" s="11"/>
      <c r="E30" s="23">
        <f>D30*C30</f>
        <v>0</v>
      </c>
      <c r="F30" s="24"/>
    </row>
    <row r="31" spans="1:6" ht="15">
      <c r="A31" s="36"/>
      <c r="B31" s="9" t="s">
        <v>45</v>
      </c>
      <c r="C31" s="10">
        <v>2</v>
      </c>
      <c r="D31" s="11"/>
      <c r="E31" s="12">
        <f>MIN(2,(C31*D31))</f>
        <v>0</v>
      </c>
      <c r="F31" s="10" t="s">
        <v>46</v>
      </c>
    </row>
    <row r="32" spans="1:6" ht="30">
      <c r="A32" s="36"/>
      <c r="B32" s="9" t="s">
        <v>47</v>
      </c>
      <c r="C32" s="10">
        <v>1</v>
      </c>
      <c r="D32" s="11"/>
      <c r="E32" s="12">
        <f>MIN(5,(C32*D32))</f>
        <v>0</v>
      </c>
      <c r="F32" s="10" t="s">
        <v>48</v>
      </c>
    </row>
    <row r="33" spans="1:6" ht="15">
      <c r="A33" s="36"/>
      <c r="B33" s="9" t="s">
        <v>49</v>
      </c>
      <c r="C33" s="10">
        <v>1</v>
      </c>
      <c r="D33" s="11"/>
      <c r="E33" s="12">
        <f>MIN(5,(C33*D33))</f>
        <v>0</v>
      </c>
      <c r="F33" s="10" t="s">
        <v>48</v>
      </c>
    </row>
    <row r="34" spans="1:6" ht="15">
      <c r="A34" s="40"/>
      <c r="B34" s="9" t="s">
        <v>50</v>
      </c>
      <c r="C34" s="10">
        <v>2</v>
      </c>
      <c r="D34" s="11"/>
      <c r="E34" s="12">
        <f>MIN(20,(C34*D34))</f>
        <v>0</v>
      </c>
      <c r="F34" s="10" t="s">
        <v>34</v>
      </c>
    </row>
    <row r="35" spans="1:6" s="18" customFormat="1" ht="49.8">
      <c r="A35" s="13"/>
      <c r="B35" s="14" t="s">
        <v>22</v>
      </c>
      <c r="C35" s="15"/>
      <c r="D35" s="15"/>
      <c r="E35" s="16">
        <f>E34+E33+E32+E31+E28+E27+E23+E19+E18+E17</f>
        <v>0</v>
      </c>
      <c r="F35" s="17" t="s">
        <v>51</v>
      </c>
    </row>
    <row r="36" spans="1:6" s="18" customFormat="1" ht="24.6">
      <c r="A36" s="34" t="s">
        <v>52</v>
      </c>
      <c r="B36" s="34"/>
      <c r="C36" s="34"/>
      <c r="D36" s="34"/>
      <c r="E36" s="34"/>
      <c r="F36" s="34"/>
    </row>
    <row r="37" spans="1:6" ht="30">
      <c r="A37" s="35">
        <v>0.2</v>
      </c>
      <c r="B37" s="9" t="s">
        <v>53</v>
      </c>
      <c r="C37" s="10">
        <v>3</v>
      </c>
      <c r="D37" s="11"/>
      <c r="E37" s="12">
        <f>MIN(30,(C37*D37))</f>
        <v>0</v>
      </c>
      <c r="F37" s="10">
        <v>30</v>
      </c>
    </row>
    <row r="38" spans="1:6" ht="30">
      <c r="A38" s="36"/>
      <c r="B38" s="9" t="s">
        <v>54</v>
      </c>
      <c r="C38" s="10">
        <v>2</v>
      </c>
      <c r="D38" s="11"/>
      <c r="E38" s="12">
        <f>MIN(40,(C38*D38))</f>
        <v>0</v>
      </c>
      <c r="F38" s="10">
        <v>40</v>
      </c>
    </row>
    <row r="39" spans="1:6" ht="45">
      <c r="A39" s="36"/>
      <c r="B39" s="9" t="s">
        <v>55</v>
      </c>
      <c r="C39" s="10">
        <v>2</v>
      </c>
      <c r="D39" s="11"/>
      <c r="E39" s="12">
        <f>MIN(20,(C39*D39))</f>
        <v>0</v>
      </c>
      <c r="F39" s="10">
        <v>20</v>
      </c>
    </row>
    <row r="40" spans="1:6" ht="15">
      <c r="A40" s="36"/>
      <c r="B40" s="9" t="s">
        <v>56</v>
      </c>
      <c r="C40" s="10">
        <v>2</v>
      </c>
      <c r="D40" s="11"/>
      <c r="E40" s="12">
        <f>MIN(10,(C40*D40))</f>
        <v>0</v>
      </c>
      <c r="F40" s="10">
        <v>10</v>
      </c>
    </row>
    <row r="41" spans="1:6" s="18" customFormat="1" ht="49.8">
      <c r="A41" s="13"/>
      <c r="B41" s="14" t="s">
        <v>22</v>
      </c>
      <c r="C41" s="15"/>
      <c r="D41" s="15"/>
      <c r="E41" s="16">
        <f>SUM(E37:E40)</f>
        <v>0</v>
      </c>
      <c r="F41" s="17" t="s">
        <v>23</v>
      </c>
    </row>
    <row r="42" spans="1:6" s="18" customFormat="1" ht="24.6">
      <c r="A42" s="37" t="s">
        <v>57</v>
      </c>
      <c r="B42" s="38"/>
      <c r="C42" s="29"/>
      <c r="D42" s="29"/>
      <c r="E42" s="30">
        <f>(E15*0.4)+(E35*0.4)+(E41*0.2)</f>
        <v>0</v>
      </c>
      <c r="F42" s="31" t="s">
        <v>23</v>
      </c>
    </row>
    <row r="43" spans="1:6" s="18" customFormat="1">
      <c r="A43" s="32"/>
      <c r="B43" s="32"/>
      <c r="C43" s="32"/>
      <c r="D43" s="32"/>
      <c r="E43" s="32"/>
      <c r="F43" s="32"/>
    </row>
  </sheetData>
  <sheetProtection algorithmName="SHA-512" hashValue="tekR055MEXGHQwPS+FWKWGLPzs5ELKzePew2OKlL6dwiLCnrgboBYLKOHJL5/r+GDH8Yz92qPh9FULECMbRimA==" saltValue="PsC1mqK4UWG2pxFQPuS5cg==" spinCount="100000" sheet="1" objects="1" scenarios="1"/>
  <mergeCells count="10">
    <mergeCell ref="A36:F36"/>
    <mergeCell ref="A37:A40"/>
    <mergeCell ref="A42:B42"/>
    <mergeCell ref="A7:F7"/>
    <mergeCell ref="A8:A14"/>
    <mergeCell ref="A16:F16"/>
    <mergeCell ref="A17:A34"/>
    <mergeCell ref="C19:D19"/>
    <mergeCell ref="C23:D23"/>
    <mergeCell ref="C28:D2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Folha1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Nuno Pimenta - ESDRM</dc:creator>
  <cp:lastModifiedBy>Bernardo Baptista</cp:lastModifiedBy>
  <dcterms:created xsi:type="dcterms:W3CDTF">2025-05-12T17:34:31Z</dcterms:created>
  <dcterms:modified xsi:type="dcterms:W3CDTF">2025-09-02T15:39:30Z</dcterms:modified>
</cp:coreProperties>
</file>