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Enquadramento" sheetId="1" state="visible" r:id="rId3"/>
    <sheet name="Configuração" sheetId="2" state="visible" r:id="rId4"/>
    <sheet name="Ponderações &amp; PR" sheetId="3" state="visible" r:id="rId5"/>
    <sheet name="I - Investigação" sheetId="4" state="visible" r:id="rId6"/>
    <sheet name="II - Transferência" sheetId="5" state="visible" r:id="rId7"/>
    <sheet name="III - Gestão" sheetId="6" state="visible" r:id="rId8"/>
    <sheet name="IV - Docência" sheetId="7" state="visible" r:id="rId9"/>
    <sheet name="Cálculo Final" sheetId="8" state="visible" r:id="rId10"/>
    <sheet name="Dashboard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<sst xmlns="http://schemas.openxmlformats.org/spreadsheetml/2006/main" count="626" uniqueCount="351">
  <si>
    <t xml:space="preserve">Grelha Harmonizada de Avaliação — Docentes e Investigadores — UPSantarém</t>
  </si>
  <si>
    <t xml:space="preserve">Documento de trabalho | Proposta de implementação da harmonização | Draft v0.1, setembro 2026</t>
  </si>
  <si>
    <t xml:space="preserve">NATUREZA DO DOCUMENTO: esta grelha operacionaliza, em folha de cálculo, a "Proposta harmonizada de avaliação de Docentes e Investigadores" (RESUMO_Avaliação_Docentes_Investigadores_v3). Constitui uma base de trabalho, sem caráter normativo, destinada a apoiar a discussão do modelo comum de 4 Vertentes / 12 Parâmetros / Indicadores. Todas as ponderações, PR e a matriz de indicadores são propostas indicativas, calibráveis pelo CCA.</t>
  </si>
  <si>
    <t xml:space="preserve">Estrutura do modelo</t>
  </si>
  <si>
    <t xml:space="preserve">O modelo mantém as 4 Vertentes comuns (I. Investigação; II. Transferência e Valorização do Conhecimento; III. Gestão e Outras Tarefas Institucionais; IV. Docência e Formação) e os 12 Parâmetros harmonizados (P1–P12), aplicáveis quer a Docentes quer a Investigadores, com ponderações e Pontuações de Referência (PR) calibráveis por carreira.</t>
  </si>
  <si>
    <t xml:space="preserve">1. Separador "Configuração"</t>
  </si>
  <si>
    <t xml:space="preserve">Escolha a Carreira do avaliado (Docente / Investigador de carreira / Investigador a termo). Esta escolha alimenta as ponderações de Vertente sugeridas e as PR por carreira em toda a grelha.</t>
  </si>
  <si>
    <t xml:space="preserve">2. Separador "Ponderações &amp; PR"</t>
  </si>
  <si>
    <t xml:space="preserve">Reveja/ajuste (células a amarelo) a ponderação de cada Vertente (dentro do intervalo regulamentar) e a ponderação + PR de cada um dos 12 Parâmetros. Os valores pré-preenchidos correspondem ao Cenário C (Comum/Harmonizado) da proposta; os Cenários A (ênfase Docência) e B (ênfase Investigação) estão disponíveis como referência na mesma folha.</t>
  </si>
  <si>
    <t xml:space="preserve">3. Separadores "I — Investigação", "II — Transferência", "III — Gestão", "IV — Docência"</t>
  </si>
  <si>
    <t xml:space="preserve">Preencha a coluna "Quantidade" (a amarelo) com o número de realizações em cada Indicador/Bonificação/Penalização. Os pontos são calculados automaticamente, respeitando os tetos máximos por indicador.</t>
  </si>
  <si>
    <t xml:space="preserve">4. Separador "Cálculo Final"</t>
  </si>
  <si>
    <t xml:space="preserve">Calcula automaticamente, sem preenchimento adicional, a pontuação (P) e a classificação parcial (Cp, 1–5) de cada Parâmetro, a classificação de cada Vertente e a Classificação Final (CF), com a menção qualitativa (Insuficiente / Regular / Relevante / Excelente).</t>
  </si>
  <si>
    <t xml:space="preserve">5. Separador "Dashboard"</t>
  </si>
  <si>
    <t xml:space="preserve">Apresenta um resumo visual da CF, da menção qualitativa e do contributo de cada Vertente.</t>
  </si>
  <si>
    <t xml:space="preserve">Nota</t>
  </si>
  <si>
    <t xml:space="preserve">Todas as células a azul/amarelo são editáveis; as restantes contêm fórmulas e não devem ser alteradas.</t>
  </si>
  <si>
    <t xml:space="preserve">Fonte: RESUMO_Avaliação_Docentes_Investigadores_v3 — proposta harmonizada (Draft v0, 2026-09-01).</t>
  </si>
  <si>
    <t xml:space="preserve">Configuração — Carreira do avaliado</t>
  </si>
  <si>
    <t xml:space="preserve">Escolha a carreira na célula amarela abaixo. Esta escolha alimenta, por fórmula, as ponderações de Vertente sugeridas e as Pontuações de Referência (PR) por carreira usadas nos separadores "Ponderações &amp; PR" e "Dashboard".</t>
  </si>
  <si>
    <t xml:space="preserve">Carreira do avaliado:</t>
  </si>
  <si>
    <t xml:space="preserve">Docente</t>
  </si>
  <si>
    <t xml:space="preserve">1. Intervalos e ponderação sugerida das Vertentes, por carreira</t>
  </si>
  <si>
    <t xml:space="preserve">Vertente</t>
  </si>
  <si>
    <t xml:space="preserve">Docente — intervalo</t>
  </si>
  <si>
    <t xml:space="preserve">Docente — sugestão</t>
  </si>
  <si>
    <t xml:space="preserve">Investigador carreira — intervalo</t>
  </si>
  <si>
    <t xml:space="preserve">Investigador carreira — sugestão</t>
  </si>
  <si>
    <t xml:space="preserve">Investigador a termo — intervalo</t>
  </si>
  <si>
    <t xml:space="preserve">Investigador a termo — sugestão</t>
  </si>
  <si>
    <t xml:space="preserve">I — Investigação</t>
  </si>
  <si>
    <t xml:space="preserve">30% – 70%</t>
  </si>
  <si>
    <t xml:space="preserve">70% – 80%</t>
  </si>
  <si>
    <t xml:space="preserve">70% – 100%</t>
  </si>
  <si>
    <t xml:space="preserve">II — Transferência e Valorização do Conhecimento</t>
  </si>
  <si>
    <t xml:space="preserve">5% – 30%</t>
  </si>
  <si>
    <t xml:space="preserve">5% – 20%</t>
  </si>
  <si>
    <t xml:space="preserve">III — Gestão e Outras Tarefas Institucionais</t>
  </si>
  <si>
    <t xml:space="preserve">IV — Docência e Formação</t>
  </si>
  <si>
    <t xml:space="preserve">Nota: a Vertente IV tem mínimo de 30% para a carreira Docente; a ponderação de 0% só é admissível quando a Vertente não integra o perfil funcional de avaliação.</t>
  </si>
  <si>
    <t xml:space="preserve">2. Pontuações de Referência (PR) exploratórias por Parâmetro e carreira (primeiro triénio)</t>
  </si>
  <si>
    <t xml:space="preserve">Código</t>
  </si>
  <si>
    <t xml:space="preserve">Parâmetro</t>
  </si>
  <si>
    <t xml:space="preserve">Docente — PR</t>
  </si>
  <si>
    <t xml:space="preserve">Investigador — PR</t>
  </si>
  <si>
    <t xml:space="preserve">P1</t>
  </si>
  <si>
    <t xml:space="preserve">Produção científica, artística, cultural e tecnológica</t>
  </si>
  <si>
    <t xml:space="preserve">P2</t>
  </si>
  <si>
    <t xml:space="preserve">Coordenação e participação em projetos</t>
  </si>
  <si>
    <t xml:space="preserve">P3</t>
  </si>
  <si>
    <t xml:space="preserve">Apresentação de candidaturas em projetos</t>
  </si>
  <si>
    <t xml:space="preserve">P4</t>
  </si>
  <si>
    <t xml:space="preserve">Reconhecimento pela comunidade científica ou artística e sociedade em geral</t>
  </si>
  <si>
    <t xml:space="preserve">P5</t>
  </si>
  <si>
    <t xml:space="preserve">Iniciativas de melhoria da qualidade da investigação</t>
  </si>
  <si>
    <t xml:space="preserve">P6</t>
  </si>
  <si>
    <t xml:space="preserve">Prestação de serviços de consultoria e formação profissional</t>
  </si>
  <si>
    <t xml:space="preserve">P7</t>
  </si>
  <si>
    <t xml:space="preserve">Valorização, transferência e impacto do conhecimento</t>
  </si>
  <si>
    <t xml:space="preserve">P8</t>
  </si>
  <si>
    <t xml:space="preserve">Serviços à comunidade científica e à sociedade</t>
  </si>
  <si>
    <t xml:space="preserve">P9</t>
  </si>
  <si>
    <t xml:space="preserve">Cargos, funções de coordenação e responsabilidades institucionais</t>
  </si>
  <si>
    <t xml:space="preserve">P10</t>
  </si>
  <si>
    <t xml:space="preserve">Cargos e tarefas temporárias</t>
  </si>
  <si>
    <t xml:space="preserve">P11</t>
  </si>
  <si>
    <t xml:space="preserve">Atividade letiva, inovação e recursos pedagógicos</t>
  </si>
  <si>
    <t xml:space="preserve">P12</t>
  </si>
  <si>
    <t xml:space="preserve">Orientação, acompanhamento e supervisão de estudantes e formação avançada</t>
  </si>
  <si>
    <t xml:space="preserve">3. Cenários de ponderação de Parâmetros dentro de cada Vertente (proposta para o 1.º triénio)</t>
  </si>
  <si>
    <t xml:space="preserve">Cenário A — Ênfase Docência</t>
  </si>
  <si>
    <t xml:space="preserve">Cenário B — Ênfase Investigação</t>
  </si>
  <si>
    <t xml:space="preserve">Cenário C — Comum/Harmonizado</t>
  </si>
  <si>
    <t xml:space="preserve">Ponderações das Vertentes e dos Parâmetros — Perfil harmonizado</t>
  </si>
  <si>
    <t xml:space="preserve">Carreira ativa</t>
  </si>
  <si>
    <t xml:space="preserve">Células a amarelo são editáveis. Os intervalos regulamentares constam da coluna "Intervalo regulamentar" (variam por carreira — ver separador "Configuração"). A ponderação de Vertente sugerida e a PR de cada Parâmetro seguem, por omissão, a carreira escolhida em Configuração!B4, mas podem ser sobrepostas manualmente.</t>
  </si>
  <si>
    <t xml:space="preserve">1. Ponderação das Vertentes</t>
  </si>
  <si>
    <t xml:space="preserve">Intervalo regulamentar (carreira ativa)</t>
  </si>
  <si>
    <t xml:space="preserve">Ponderação (%)</t>
  </si>
  <si>
    <t xml:space="preserve">Soma</t>
  </si>
  <si>
    <t xml:space="preserve">2. Ponderação dos Parâmetros e Pontuações de Referência (PR), por Vertente</t>
  </si>
  <si>
    <t xml:space="preserve">PR (carreira ativa)</t>
  </si>
  <si>
    <t xml:space="preserve">Soma — I — Investigação</t>
  </si>
  <si>
    <t xml:space="preserve">Soma — II — Transferência e Valorização do Conhecimento</t>
  </si>
  <si>
    <t xml:space="preserve">Soma — III — Gestão e Outras Tarefas Institucionais</t>
  </si>
  <si>
    <t xml:space="preserve">Soma — IV — Docência e Formação</t>
  </si>
  <si>
    <t xml:space="preserve">I - Investigação — Investigação</t>
  </si>
  <si>
    <t xml:space="preserve">Ponderação e PR desta Vertente e dos respetivos Parâmetros: ver separador "Ponderações &amp; PR" (dependem da carreira escolhida em "Configuração").</t>
  </si>
  <si>
    <t xml:space="preserve">Indicador</t>
  </si>
  <si>
    <t xml:space="preserve">Unidade de contagem</t>
  </si>
  <si>
    <t xml:space="preserve">Pontos/ unid.</t>
  </si>
  <si>
    <t xml:space="preserve">Quantidade</t>
  </si>
  <si>
    <t xml:space="preserve">Máximo/ triénio</t>
  </si>
  <si>
    <t xml:space="preserve">Pontos obtidos</t>
  </si>
  <si>
    <t xml:space="preserve">Observações</t>
  </si>
  <si>
    <t xml:space="preserve">P1 — Produção científica, artística, cultural e tecnológica</t>
  </si>
  <si>
    <t xml:space="preserve">I1.1 — Autor de artigo em revista científica indexada</t>
  </si>
  <si>
    <t xml:space="preserve">Por publicação</t>
  </si>
  <si>
    <t xml:space="preserve">Bonificações</t>
  </si>
  <si>
    <t xml:space="preserve">Indexação WoS/Scopus</t>
  </si>
  <si>
    <t xml:space="preserve">Publicação em Q1</t>
  </si>
  <si>
    <t xml:space="preserve">Publicação em Q2</t>
  </si>
  <si>
    <t xml:space="preserve">Colaboração internacional</t>
  </si>
  <si>
    <t xml:space="preserve">Primeiro ou último autor</t>
  </si>
  <si>
    <t xml:space="preserve">Penalização</t>
  </si>
  <si>
    <t xml:space="preserve">Mais de 7 autores da mesma afiliação</t>
  </si>
  <si>
    <t xml:space="preserve">I1.2 — Autor de artigo em conferência científica com arbitragem</t>
  </si>
  <si>
    <t xml:space="preserve">Evento internacional</t>
  </si>
  <si>
    <t xml:space="preserve">Mais de 5 autores da mesma afiliação</t>
  </si>
  <si>
    <t xml:space="preserve">I1.3 — Autor de livro científico completo com arbitragem</t>
  </si>
  <si>
    <t xml:space="preserve">Outra indexação</t>
  </si>
  <si>
    <t xml:space="preserve">I1.4 — Autor de capítulo de livro científico com arbitragem</t>
  </si>
  <si>
    <t xml:space="preserve">I1.5 — Autor de livro técnico completo</t>
  </si>
  <si>
    <t xml:space="preserve">I1.6 — Autor de capítulo de livro técnico/manual/guia/norma técnica</t>
  </si>
  <si>
    <t xml:space="preserve">I1.7 — Autor de artigo em revista técnica/profissional</t>
  </si>
  <si>
    <t xml:space="preserve">I1.8 — Autor de resumo publicado em revista científica ou livro de atas</t>
  </si>
  <si>
    <t xml:space="preserve">Por resumo</t>
  </si>
  <si>
    <t xml:space="preserve">I1.9 — Produção artística, multimédia ou cultural</t>
  </si>
  <si>
    <t xml:space="preserve">Por participação</t>
  </si>
  <si>
    <t xml:space="preserve">Apresentação/produção em contexto internacional</t>
  </si>
  <si>
    <t xml:space="preserve">Distinção/seleção em concurso ou processo competitivo</t>
  </si>
  <si>
    <t xml:space="preserve">I1.10 — Editor/coeditor de livro científico/técnico ou atas de evento científico</t>
  </si>
  <si>
    <t xml:space="preserve">I1.11 — Editor convidado de número especial em revista indexada</t>
  </si>
  <si>
    <t xml:space="preserve">Por número especial</t>
  </si>
  <si>
    <t xml:space="preserve">I1.12 — Citações recebidas no período (WoS e/ou Scopus, sem autocitações)</t>
  </si>
  <si>
    <t xml:space="preserve">Por citação</t>
  </si>
  <si>
    <t xml:space="preserve">Subtotal — Produção científica, artística, cultural e tecnológica  (Ponderação | PR sugerido)</t>
  </si>
  <si>
    <t xml:space="preserve">Ponderação</t>
  </si>
  <si>
    <t xml:space="preserve">PR</t>
  </si>
  <si>
    <t xml:space="preserve">P2 — Coordenação e participação em projetos</t>
  </si>
  <si>
    <t xml:space="preserve">I2.1 — Participação em projeto de I&amp;D, inovação, desenvolvimento tecnológico ou criação artística financiado por programa competitivo</t>
  </si>
  <si>
    <t xml:space="preserve">Por cada 6 meses completos de participação</t>
  </si>
  <si>
    <t xml:space="preserve">Coordenador/Investigador Responsável</t>
  </si>
  <si>
    <t xml:space="preserve">Líder de Work Package/Task</t>
  </si>
  <si>
    <t xml:space="preserve">Projeto internacional</t>
  </si>
  <si>
    <t xml:space="preserve">Valor p/ Instituição ≥50k e &lt;100k</t>
  </si>
  <si>
    <t xml:space="preserve">Valor p/ Instituição ≥100k e &lt;250k</t>
  </si>
  <si>
    <t xml:space="preserve">Valor p/ Instituição ≥250k e &lt;500k</t>
  </si>
  <si>
    <t xml:space="preserve">Valor p/ Instituição ≥500k</t>
  </si>
  <si>
    <t xml:space="preserve">Subtotal — Coordenação e participação em projetos  (Ponderação | PR sugerido)</t>
  </si>
  <si>
    <t xml:space="preserve">P3 — Apresentação de candidaturas em projetos</t>
  </si>
  <si>
    <t xml:space="preserve">I3.1 — Candidatura submetida a programa competitivo</t>
  </si>
  <si>
    <t xml:space="preserve">Por candidatura</t>
  </si>
  <si>
    <t xml:space="preserve">Investigador Responsável/Coordenador</t>
  </si>
  <si>
    <t xml:space="preserve">Liderança de WP/Task (não acumulável com IR/coordenador)</t>
  </si>
  <si>
    <t xml:space="preserve">Avaliação positiva</t>
  </si>
  <si>
    <t xml:space="preserve">Subtotal — Apresentação de candidaturas em projetos  (Ponderação | PR sugerido)</t>
  </si>
  <si>
    <t xml:space="preserve">P4 — Reconhecimento pela comunidade científica ou artística e sociedade em geral</t>
  </si>
  <si>
    <t xml:space="preserve">I4.1 — Prémio de ciência por concurso</t>
  </si>
  <si>
    <t xml:space="preserve">Por prémio</t>
  </si>
  <si>
    <t xml:space="preserve">Prémio internacional</t>
  </si>
  <si>
    <t xml:space="preserve">I4.2 — Prémio de melhor comunicação oral/póster</t>
  </si>
  <si>
    <t xml:space="preserve">I4.3 — Membro de comissão científica/programa de evento</t>
  </si>
  <si>
    <t xml:space="preserve">Por evento</t>
  </si>
  <si>
    <t xml:space="preserve">Presidente/coordenador/responsável</t>
  </si>
  <si>
    <t xml:space="preserve">I4.4 — Membro de corpo editorial de revista indexada</t>
  </si>
  <si>
    <t xml:space="preserve">Por mês de exercício</t>
  </si>
  <si>
    <t xml:space="preserve">Revista indexada WoS/Scopus</t>
  </si>
  <si>
    <t xml:space="preserve">Editor-chefe/responsável editorial</t>
  </si>
  <si>
    <t xml:space="preserve">I4.5 — Revisor de artigo de revista/livro/capítulo ou artigo em atas de conferência</t>
  </si>
  <si>
    <t xml:space="preserve">Por item revisto</t>
  </si>
  <si>
    <t xml:space="preserve">Indexação WoS/Scopus e Q1</t>
  </si>
  <si>
    <t xml:space="preserve">Indexação WoS/Scopus e Q2</t>
  </si>
  <si>
    <t xml:space="preserve">Outras indexações</t>
  </si>
  <si>
    <t xml:space="preserve">I4.6 — Comunicação oral em evento científico</t>
  </si>
  <si>
    <t xml:space="preserve">Por comunicação</t>
  </si>
  <si>
    <t xml:space="preserve">Por convite</t>
  </si>
  <si>
    <t xml:space="preserve">Comunicação em formato póster</t>
  </si>
  <si>
    <t xml:space="preserve">I4.7 — Moderação em evento científico</t>
  </si>
  <si>
    <t xml:space="preserve">Por moderação</t>
  </si>
  <si>
    <t xml:space="preserve">I4.8 — Membro de sociedade científica de admissão competitiva, por convite, eleição, nomeação ou mérito</t>
  </si>
  <si>
    <t xml:space="preserve">Por sociedade</t>
  </si>
  <si>
    <t xml:space="preserve">Sociedade internacional</t>
  </si>
  <si>
    <t xml:space="preserve">Subtotal — Reconhecimento pela comunidade científica ou artística e sociedade em geral  (Ponderação | PR sugerido)</t>
  </si>
  <si>
    <t xml:space="preserve">P5 — Iniciativas de melhoria da qualidade da investigação</t>
  </si>
  <si>
    <t xml:space="preserve">I5.1 — Criação/reforço de infraestrutura de investigação</t>
  </si>
  <si>
    <t xml:space="preserve">Por iniciativa concretizada</t>
  </si>
  <si>
    <t xml:space="preserve">I5.2 — Coordenação de iniciativas de ciência aberta, gestão de dados, integridade ou ética na investigação</t>
  </si>
  <si>
    <t xml:space="preserve">I5.3 — Elaboração de protocolos, guias metodológicos ou recomendações de boas práticas</t>
  </si>
  <si>
    <t xml:space="preserve">Por contributo</t>
  </si>
  <si>
    <t xml:space="preserve">Adoção formal/documentada</t>
  </si>
  <si>
    <t xml:space="preserve">I5.4 — Participação em redes internacionais de investigação reconhecidas e autorizadas</t>
  </si>
  <si>
    <t xml:space="preserve">Por ano de exercício</t>
  </si>
  <si>
    <t xml:space="preserve">I5.5 — Processos de qualificação e atualização científica relevantes para as funções exercidas</t>
  </si>
  <si>
    <t xml:space="preserve">Por processo de qualificação/atualização formalmente iniciado e desenvolvido no período</t>
  </si>
  <si>
    <t xml:space="preserve">Nota: não atribui pontuação pela mera posse de graus/títulos. A valorização de processos conducentes a graus/títulos observa o art. 23.º, n.º 6, al. d), do ECIC, quando relevante para funções de coordenação científica. A mesma qualificação/processo não é pontuada mais de uma vez.</t>
  </si>
  <si>
    <t xml:space="preserve">Conclusão de processo conducente ao grau de doutor</t>
  </si>
  <si>
    <t xml:space="preserve">Conclusão de processo conducente ao título de agregado</t>
  </si>
  <si>
    <t xml:space="preserve">Conclusão de processo conducente ao título de especialista (quando relevante para as funções exercidas)</t>
  </si>
  <si>
    <t xml:space="preserve">Pós-doutoramento concluído</t>
  </si>
  <si>
    <t xml:space="preserve">Formação pós-graduada ou outra formação científica especializada relevante (≥25h)</t>
  </si>
  <si>
    <t xml:space="preserve">Subtotal — Iniciativas de melhoria da qualidade da investigação  (Ponderação | PR sugerido)</t>
  </si>
  <si>
    <t xml:space="preserve">II - Transferência — Transferência e Valorização do Conhecimento</t>
  </si>
  <si>
    <t xml:space="preserve">P6 — Prestação de serviços de consultoria e formação profissional</t>
  </si>
  <si>
    <t xml:space="preserve">I6.1 — Prestação de serviços, estudos ou consultoria a entidades externas</t>
  </si>
  <si>
    <t xml:space="preserve">Por atividade/contrato realizado</t>
  </si>
  <si>
    <t xml:space="preserve">Valor ≥50k e &lt;100k</t>
  </si>
  <si>
    <t xml:space="preserve">Valor ≥100k e &lt;250k</t>
  </si>
  <si>
    <t xml:space="preserve">Valor ≥250k</t>
  </si>
  <si>
    <t xml:space="preserve">Responsável/coordenador da prestação</t>
  </si>
  <si>
    <t xml:space="preserve">I6.2 — Parecer técnico/científico</t>
  </si>
  <si>
    <t xml:space="preserve">Por parecer elaborado</t>
  </si>
  <si>
    <t xml:space="preserve">I6.3 — Lecionação de curso de formação profissional/microcredencial</t>
  </si>
  <si>
    <t xml:space="preserve">Por curso</t>
  </si>
  <si>
    <t xml:space="preserve">Duração ≥25h e &lt;50h</t>
  </si>
  <si>
    <t xml:space="preserve">Duração ≥50h</t>
  </si>
  <si>
    <t xml:space="preserve">Curso internacional</t>
  </si>
  <si>
    <t xml:space="preserve">I6.4 — Orador em palestra/workshop/colóquio/seminário e eventos afins</t>
  </si>
  <si>
    <t xml:space="preserve">Destino essencialmente comunidade externa</t>
  </si>
  <si>
    <t xml:space="preserve">Subtotal — Prestação de serviços de consultoria e formação profissional  (Ponderação | PR sugerido)</t>
  </si>
  <si>
    <t xml:space="preserve">P7 — Valorização, transferência e impacto do conhecimento</t>
  </si>
  <si>
    <t xml:space="preserve">I7.1 — Patente/protótipo</t>
  </si>
  <si>
    <t xml:space="preserve">Por concessão</t>
  </si>
  <si>
    <t xml:space="preserve">Proteção internacional</t>
  </si>
  <si>
    <t xml:space="preserve">I7.2 — Pedido provisório/modelo de utilidade/desenho industrial</t>
  </si>
  <si>
    <t xml:space="preserve">Por pedido</t>
  </si>
  <si>
    <t xml:space="preserve">I7.3 — Licenciamento/comercialização de PI industrial</t>
  </si>
  <si>
    <t xml:space="preserve">Por contrato</t>
  </si>
  <si>
    <t xml:space="preserve">I7.4 — Registo de software/outro direito de PI</t>
  </si>
  <si>
    <t xml:space="preserve">Por registo</t>
  </si>
  <si>
    <t xml:space="preserve">I7.5 — Direito de autor sobre software/obra técnico-científica valorizada</t>
  </si>
  <si>
    <t xml:space="preserve">Por ativo</t>
  </si>
  <si>
    <t xml:space="preserve">I7.6 — Licenciamento/comercialização de outros direitos de PI</t>
  </si>
  <si>
    <t xml:space="preserve">I7.7 — Fundador/promotor de spin-off/start-up</t>
  </si>
  <si>
    <t xml:space="preserve">Por empresa</t>
  </si>
  <si>
    <t xml:space="preserve">I7.8 — Apoio formal à criação de empresa</t>
  </si>
  <si>
    <t xml:space="preserve">Por atividade/contrato/empresa apoiada</t>
  </si>
  <si>
    <t xml:space="preserve">I7.9 — Participação na elaboração de legislação, regulamentos ou normas técnicas</t>
  </si>
  <si>
    <t xml:space="preserve">Por participação formalizada</t>
  </si>
  <si>
    <t xml:space="preserve">Âmbito internacional</t>
  </si>
  <si>
    <t xml:space="preserve">Subtotal — Valorização, transferência e impacto do conhecimento  (Ponderação | PR sugerido)</t>
  </si>
  <si>
    <t xml:space="preserve">P8 — Serviços à comunidade científica e à sociedade</t>
  </si>
  <si>
    <t xml:space="preserve">I8.1 — Membro da organização de evento científico de divulgação/extensão</t>
  </si>
  <si>
    <t xml:space="preserve">Coordenação</t>
  </si>
  <si>
    <t xml:space="preserve">Mais de 100 participantes</t>
  </si>
  <si>
    <t xml:space="preserve">I8.2 — Membro da organização de evento tecnológico, artístico ou cultural dirigido à sociedade</t>
  </si>
  <si>
    <t xml:space="preserve">I8.3 — Promoção institucional/oferta formativa</t>
  </si>
  <si>
    <t xml:space="preserve">Por atividade</t>
  </si>
  <si>
    <t xml:space="preserve">Subtotal — Serviços à comunidade científica e à sociedade  (Ponderação | PR sugerido)</t>
  </si>
  <si>
    <t xml:space="preserve">III - Gestão — Gestão e Outras Tarefas Institucionais</t>
  </si>
  <si>
    <t xml:space="preserve">P9 — Cargos, funções de coordenação e responsabilidades institucionais</t>
  </si>
  <si>
    <t xml:space="preserve">I9.1 — Membro de órgão/estrutura institucional (centro/UI, departamento, área, linha de investigação, laboratório)</t>
  </si>
  <si>
    <t xml:space="preserve">Por mês completo/estrutura</t>
  </si>
  <si>
    <t xml:space="preserve">Presidente/Coordenador/Responsável</t>
  </si>
  <si>
    <t xml:space="preserve">Vice-Presidente/Vice-Coordenador</t>
  </si>
  <si>
    <t xml:space="preserve">Secretário/Assessor</t>
  </si>
  <si>
    <t xml:space="preserve">Estrutura pertence à Instituição</t>
  </si>
  <si>
    <t xml:space="preserve">I9.2 — Exercício de funções de representação/responsabilidade em entidades externas ao serviço da Instituição</t>
  </si>
  <si>
    <t xml:space="preserve">Entidade internacional</t>
  </si>
  <si>
    <t xml:space="preserve">I9.3 — Coordenação/dinamização institucional de programas de cooperação internacional (incl. ACE²-EU)</t>
  </si>
  <si>
    <t xml:space="preserve">Por mês completo</t>
  </si>
  <si>
    <t xml:space="preserve">Subtotal — Cargos, funções de coordenação e responsabilidades institucionais  (Ponderação | PR sugerido)</t>
  </si>
  <si>
    <t xml:space="preserve">P10 — Cargos e tarefas temporárias</t>
  </si>
  <si>
    <t xml:space="preserve">I10.1 — Avaliação de projetos de I&amp;D, bolsas de doutoramento ou outros processos de avaliação científica externos</t>
  </si>
  <si>
    <t xml:space="preserve">Integrado em painel</t>
  </si>
  <si>
    <t xml:space="preserve">I10.2 — Participação em comissões/grupos de trabalho formalizados</t>
  </si>
  <si>
    <t xml:space="preserve">Por comissão</t>
  </si>
  <si>
    <t xml:space="preserve">I10.3 — Participação em júris de trabalhos de fim de curso (cursos não conferentes de grau/licenciatura); não acumula com orientação</t>
  </si>
  <si>
    <t xml:space="preserve">Arguente</t>
  </si>
  <si>
    <t xml:space="preserve">Júri de licenciatura</t>
  </si>
  <si>
    <t xml:space="preserve">Júri de pós-graduação</t>
  </si>
  <si>
    <t xml:space="preserve">I10.4 — Participação em júris de provas académicas (doutoramento, agregação, mestrado, título de especialista); não acumula com orientação</t>
  </si>
  <si>
    <t xml:space="preserve">Júri de doutoramento/agregação</t>
  </si>
  <si>
    <t xml:space="preserve">Júri de pós-doutoramento</t>
  </si>
  <si>
    <t xml:space="preserve">I10.5 — Participação em júris de recrutamento de pessoal docente ou investigador</t>
  </si>
  <si>
    <t xml:space="preserve">Presidência/coordenação/responsabilidade formal acrescida</t>
  </si>
  <si>
    <t xml:space="preserve">I10.6 — Participação em júris de recrutamento de pessoal não docente ou bolseiros</t>
  </si>
  <si>
    <t xml:space="preserve">I10.7 — Participação em júris de prémios, concursos e processos de seleção/seriação de candidatos</t>
  </si>
  <si>
    <t xml:space="preserve">I10.8 — Participação em júris de reconhecimento de graus, diplomas e processos de creditação</t>
  </si>
  <si>
    <t xml:space="preserve">I10.9 — Participação em júris/comissões de avaliação institucional ou de qualidade (incl. A3ES ou similares)</t>
  </si>
  <si>
    <t xml:space="preserve">I10.10 — Participação em júris de aquisição de bens, serviços, empreitadas e processos técnicos especializados</t>
  </si>
  <si>
    <t xml:space="preserve">I10.11 — Participação em júris de concursos de carreira de entidades externas</t>
  </si>
  <si>
    <t xml:space="preserve">I10.12 — Participação em júris de provas de aptidão profissional</t>
  </si>
  <si>
    <t xml:space="preserve">I10.13 — Outras atividades institucionais temporárias ou de representação, formalmente atribuídas</t>
  </si>
  <si>
    <t xml:space="preserve">Subtotal — Cargos e tarefas temporárias  (Ponderação | PR sugerido)</t>
  </si>
  <si>
    <t xml:space="preserve">IV - Docência — Docência e Formação</t>
  </si>
  <si>
    <t xml:space="preserve">P11 — Atividade letiva, inovação e recursos pedagógicos</t>
  </si>
  <si>
    <t xml:space="preserve">I11.1 — Atividade letiva/lecionação</t>
  </si>
  <si>
    <t xml:space="preserve">0,5 × média semanal de horas letivas/ano</t>
  </si>
  <si>
    <t xml:space="preserve">Por UC</t>
  </si>
  <si>
    <t xml:space="preserve">UC nova</t>
  </si>
  <si>
    <t xml:space="preserve">UC integralmente em língua estrangeira</t>
  </si>
  <si>
    <t xml:space="preserve">Turma com ≥30 estudantes</t>
  </si>
  <si>
    <t xml:space="preserve">UC com docente único</t>
  </si>
  <si>
    <t xml:space="preserve">I11.2 — Avaliação pedagógica</t>
  </si>
  <si>
    <t xml:space="preserve">Por UC avaliada com média positiva (mín. 20% respostas)</t>
  </si>
  <si>
    <t xml:space="preserve">I11.3 — Elaboração de manual/livro de apoio à docência publicado e utilizado</t>
  </si>
  <si>
    <t xml:space="preserve">Por publicação com ISBN/DOI</t>
  </si>
  <si>
    <t xml:space="preserve">I11.4 — Materiais didáticos originais disponibilizados</t>
  </si>
  <si>
    <t xml:space="preserve">I11.5 — Formação pedagógica/contínua/atualização</t>
  </si>
  <si>
    <t xml:space="preserve">Por bloco até 25 horas</t>
  </si>
  <si>
    <t xml:space="preserve">I11.6 — Uso de metodologias ativas de ensino-aprendizagem</t>
  </si>
  <si>
    <t xml:space="preserve">Por implementação documentada</t>
  </si>
  <si>
    <t xml:space="preserve">I11.7 — I&amp;D com estudantes</t>
  </si>
  <si>
    <t xml:space="preserve">Por resultado (produto/publicação/projeto)</t>
  </si>
  <si>
    <t xml:space="preserve">I11.8 — Elaboração de provas de acesso (concursos especiais, etc.)</t>
  </si>
  <si>
    <t xml:space="preserve">Por prova</t>
  </si>
  <si>
    <t xml:space="preserve">I11.9 — Organização de evento pedagógico/formativo</t>
  </si>
  <si>
    <t xml:space="preserve">Responsável principal/coordenação</t>
  </si>
  <si>
    <t xml:space="preserve">≥100 participantes</t>
  </si>
  <si>
    <t xml:space="preserve">I11.10 — Coordenação/responsabilidade de curso</t>
  </si>
  <si>
    <t xml:space="preserve">Subcoordenador (por ano completo)</t>
  </si>
  <si>
    <t xml:space="preserve">Coordenador (por ano completo)</t>
  </si>
  <si>
    <t xml:space="preserve">≥100 e &lt;200 estudantes (por ano completo)</t>
  </si>
  <si>
    <t xml:space="preserve">≥200 e &lt;300 estudantes (por ano completo)</t>
  </si>
  <si>
    <t xml:space="preserve">≥300 estudantes (por ano completo)</t>
  </si>
  <si>
    <t xml:space="preserve">I11.11 — Responsabilidade por UC/supervisão pedagógica formal</t>
  </si>
  <si>
    <t xml:space="preserve">UC com ≥50 estudantes</t>
  </si>
  <si>
    <t xml:space="preserve">I11.12 — Lecionação em língua estrangeira, em mobilidade ou em atividades conjuntas de alianças europeias (ACE²-EU)</t>
  </si>
  <si>
    <t xml:space="preserve">Subtotal — Atividade letiva, inovação e recursos pedagógicos  (Ponderação | PR sugerido)</t>
  </si>
  <si>
    <t xml:space="preserve">P12 — Orientação, acompanhamento e supervisão de estudantes e formação avançada</t>
  </si>
  <si>
    <t xml:space="preserve">I12.1 — Orientação/coorientação de estudantes e formação avançada</t>
  </si>
  <si>
    <t xml:space="preserve">Por trabalho concluído</t>
  </si>
  <si>
    <t xml:space="preserve">Estudante internacional em mobilidade (Erasmus, etc.)</t>
  </si>
  <si>
    <t xml:space="preserve">Investigador bolseiro</t>
  </si>
  <si>
    <t xml:space="preserve">Dissertação de mestrado concluída</t>
  </si>
  <si>
    <t xml:space="preserve">Dissertação de doutoramento concluída</t>
  </si>
  <si>
    <t xml:space="preserve">Provas de pós-doutoramento concluídas</t>
  </si>
  <si>
    <t xml:space="preserve">Subtotal — Orientação, acompanhamento e supervisão de estudantes e formação avançada  (Ponderação | PR sugerido)</t>
  </si>
  <si>
    <t xml:space="preserve">Cálculo Final — Classificação Parcial e Classificação Final (CF)</t>
  </si>
  <si>
    <t xml:space="preserve">Esta folha calcula-se automaticamente a partir dos separadores "Configuração", "Ponderações &amp; PR" e das folhas de Vertente (I–IV). Não introduza valores aqui.</t>
  </si>
  <si>
    <t xml:space="preserve">Conversão P → classificação parcial (Cp)</t>
  </si>
  <si>
    <t xml:space="preserve">5</t>
  </si>
  <si>
    <t xml:space="preserve">P ≥ 2,0 × PR — desempenho excecional face à referência</t>
  </si>
  <si>
    <t xml:space="preserve">4</t>
  </si>
  <si>
    <t xml:space="preserve">1,5 × PR ≤ P &lt; 2,0 × PR — bom desempenho face à referência</t>
  </si>
  <si>
    <t xml:space="preserve">3</t>
  </si>
  <si>
    <t xml:space="preserve">1,0 × PR ≤ P &lt; 1,5 × PR — desempenho mínimo aceitável face à referência</t>
  </si>
  <si>
    <t xml:space="preserve">2</t>
  </si>
  <si>
    <t xml:space="preserve">0,5 × PR ≤ P &lt; 1,0 × PR — desempenho abaixo da referência</t>
  </si>
  <si>
    <t xml:space="preserve">1</t>
  </si>
  <si>
    <t xml:space="preserve">P &lt; 0,5 × PR — desempenho muito abaixo da referência</t>
  </si>
  <si>
    <t xml:space="preserve">P (pontos)</t>
  </si>
  <si>
    <t xml:space="preserve">Cp (1–5)</t>
  </si>
  <si>
    <t xml:space="preserve">Peso do parâmetro</t>
  </si>
  <si>
    <t xml:space="preserve">Cp × Peso</t>
  </si>
  <si>
    <t xml:space="preserve">Classificação da Vertente — Investigação</t>
  </si>
  <si>
    <t xml:space="preserve">Classificação da Vertente — Transferência e Valorização do Conhecimento</t>
  </si>
  <si>
    <t xml:space="preserve">Classificação da Vertente — Gestão e Outras Tarefas Institucionais</t>
  </si>
  <si>
    <t xml:space="preserve">Classificação da Vertente — Docência e Formação</t>
  </si>
  <si>
    <t xml:space="preserve">Classificação Final (CF)</t>
  </si>
  <si>
    <t xml:space="preserve">Classificação da Vertente</t>
  </si>
  <si>
    <t xml:space="preserve">Peso da Vertente</t>
  </si>
  <si>
    <t xml:space="preserve">Contributo para CF</t>
  </si>
  <si>
    <t xml:space="preserve">CLASSIFICAÇÃO FINAL (CF)</t>
  </si>
  <si>
    <t xml:space="preserve">Menções qualitativas: Excelente (CF ≥ 4,5); Relevante (3,5 ≤ CF &lt; 4,5); Regular (2,5 ≤ CF &lt; 3,5); Insuficiente (CF &lt; 2,5) — conforme Regulamento.</t>
  </si>
  <si>
    <t xml:space="preserve">Dashboard — Resumo da Avaliação</t>
  </si>
  <si>
    <t xml:space="preserve">Carreira do avaliado</t>
  </si>
  <si>
    <t xml:space="preserve">Classificação</t>
  </si>
  <si>
    <t xml:space="preserve">Peso</t>
  </si>
  <si>
    <t xml:space="preserve">Menções qualitativas: Excelente (CF ≥ 4,5); Relevante (3,5 ≤ CF &lt; 4,5); Regular (2,5 ≤ CF &lt; 3,5); Insuficiente (CF &lt; 2,5).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</si>
</sst>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i val="true"/>
      <sz val="10"/>
      <color rgb="FF555555"/>
      <name val="Arial"/>
      <family val="2"/>
      <charset val="1"/>
    </font>
    <font>
      <b val="true"/>
      <sz val="10"/>
      <name val="Arial"/>
      <family val="2"/>
      <charset val="1"/>
    </font>
    <font>
      <sz val="11"/>
      <color rgb="FF0000FF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6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CE4D6"/>
      </patternFill>
    </fill>
    <fill>
      <patternFill patternType="solid">
        <fgColor rgb="FF1F4E78"/>
        <bgColor rgb="FF003366"/>
      </patternFill>
    </fill>
    <fill>
      <patternFill patternType="solid">
        <fgColor rgb="FFFCE4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CE4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30.67"/>
    <col collapsed="false" customWidth="true" hidden="false" outlineLevel="0" max="8" min="2" style="0" width="16.01"/>
  </cols>
  <sheetData>
    <row r="1" customFormat="false" ht="18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90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6" customFormat="false" ht="60" hidden="false" customHeight="true" outlineLevel="0" collapsed="false">
      <c r="A6" s="4" t="s">
        <v>3</v>
      </c>
      <c r="B6" s="3" t="s">
        <v>4</v>
      </c>
      <c r="C6" s="3"/>
      <c r="D6" s="3"/>
      <c r="E6" s="3"/>
      <c r="F6" s="3"/>
      <c r="G6" s="3"/>
      <c r="H6" s="3"/>
    </row>
    <row r="7" customFormat="false" ht="60" hidden="false" customHeight="true" outlineLevel="0" collapsed="false">
      <c r="A7" s="5" t="s">
        <v>5</v>
      </c>
      <c r="B7" s="3" t="s">
        <v>6</v>
      </c>
      <c r="C7" s="3"/>
      <c r="D7" s="3"/>
      <c r="E7" s="3"/>
      <c r="F7" s="3"/>
      <c r="G7" s="3"/>
      <c r="H7" s="3"/>
    </row>
    <row r="8" customFormat="false" ht="60" hidden="false" customHeight="true" outlineLevel="0" collapsed="false">
      <c r="A8" s="4" t="s">
        <v>7</v>
      </c>
      <c r="B8" s="3" t="s">
        <v>8</v>
      </c>
      <c r="C8" s="3"/>
      <c r="D8" s="3"/>
      <c r="E8" s="3"/>
      <c r="F8" s="3"/>
      <c r="G8" s="3"/>
      <c r="H8" s="3"/>
    </row>
    <row r="9" customFormat="false" ht="60" hidden="false" customHeight="true" outlineLevel="0" collapsed="false">
      <c r="A9" s="4" t="s">
        <v>9</v>
      </c>
      <c r="B9" s="3" t="s">
        <v>10</v>
      </c>
      <c r="C9" s="3"/>
      <c r="D9" s="3"/>
      <c r="E9" s="3"/>
      <c r="F9" s="3"/>
      <c r="G9" s="3"/>
      <c r="H9" s="3"/>
    </row>
    <row r="10" customFormat="false" ht="60" hidden="false" customHeight="true" outlineLevel="0" collapsed="false">
      <c r="A10" s="5" t="s">
        <v>11</v>
      </c>
      <c r="B10" s="3" t="s">
        <v>12</v>
      </c>
      <c r="C10" s="3"/>
      <c r="D10" s="3"/>
      <c r="E10" s="3"/>
      <c r="F10" s="3"/>
      <c r="G10" s="3"/>
      <c r="H10" s="3"/>
    </row>
    <row r="11" customFormat="false" ht="60" hidden="false" customHeight="true" outlineLevel="0" collapsed="false">
      <c r="A11" s="5" t="s">
        <v>13</v>
      </c>
      <c r="B11" s="3" t="s">
        <v>14</v>
      </c>
      <c r="C11" s="3"/>
      <c r="D11" s="3"/>
      <c r="E11" s="3"/>
      <c r="F11" s="3"/>
      <c r="G11" s="3"/>
      <c r="H11" s="3"/>
    </row>
    <row r="12" customFormat="false" ht="60" hidden="false" customHeight="true" outlineLevel="0" collapsed="false">
      <c r="A12" s="5" t="s">
        <v>15</v>
      </c>
      <c r="B12" s="3" t="s">
        <v>16</v>
      </c>
      <c r="C12" s="3"/>
      <c r="D12" s="3"/>
      <c r="E12" s="3"/>
      <c r="F12" s="3"/>
      <c r="G12" s="3"/>
      <c r="H12" s="3"/>
    </row>
    <row r="14" customFormat="false" ht="15" hidden="false" customHeight="false" outlineLevel="0" collapsed="false">
      <c r="A14" s="2" t="s">
        <v>17</v>
      </c>
    </row>
  </sheetData>
  <mergeCells count="8">
    <mergeCell ref="A4:H4"/>
    <mergeCell ref="B6:H6"/>
    <mergeCell ref="B7:H7"/>
    <mergeCell ref="B8:H8"/>
    <mergeCell ref="B9:H9"/>
    <mergeCell ref="B10:H10"/>
    <mergeCell ref="B11:H11"/>
    <mergeCell ref="B12:H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46.68"/>
    <col collapsed="false" customWidth="true" hidden="false" outlineLevel="0" max="2" min="2" style="0" width="41.97"/>
    <col collapsed="false" customWidth="true" hidden="false" outlineLevel="0" max="7" min="3" style="0" width="20.05"/>
  </cols>
  <sheetData>
    <row r="1" customFormat="false" ht="18" hidden="false" customHeight="true" outlineLevel="0" collapsed="false">
      <c r="A1" s="1" t="s">
        <v>18</v>
      </c>
    </row>
    <row r="2" customFormat="false" ht="39.75" hidden="false" customHeight="true" outlineLevel="0" collapsed="false">
      <c r="A2" s="3" t="s">
        <v>19</v>
      </c>
      <c r="B2" s="3"/>
      <c r="C2" s="3"/>
      <c r="D2" s="3"/>
      <c r="E2" s="3"/>
      <c r="F2" s="3"/>
    </row>
    <row r="4" customFormat="false" ht="15" hidden="false" customHeight="false" outlineLevel="0" collapsed="false">
      <c r="A4" s="6" t="s">
        <v>20</v>
      </c>
      <c r="B4" s="7" t="s">
        <v>21</v>
      </c>
    </row>
    <row r="6" customFormat="false" ht="15" hidden="false" customHeight="false" outlineLevel="0" collapsed="false">
      <c r="A6" s="6" t="s">
        <v>22</v>
      </c>
    </row>
    <row r="7" customFormat="false" ht="27.75" hidden="false" customHeight="true" outlineLevel="0" collapsed="false">
      <c r="A7" s="8" t="s">
        <v>23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</row>
    <row r="8" customFormat="false" ht="15" hidden="false" customHeight="false" outlineLevel="0" collapsed="false">
      <c r="A8" s="0" t="s">
        <v>30</v>
      </c>
      <c r="B8" s="0" t="s">
        <v>31</v>
      </c>
      <c r="C8" s="9" t="n">
        <v>0.4</v>
      </c>
      <c r="D8" s="0" t="s">
        <v>32</v>
      </c>
      <c r="E8" s="9" t="n">
        <v>0.75</v>
      </c>
      <c r="F8" s="0" t="s">
        <v>33</v>
      </c>
      <c r="G8" s="9" t="n">
        <v>0.85</v>
      </c>
    </row>
    <row r="9" customFormat="false" ht="15" hidden="false" customHeight="false" outlineLevel="0" collapsed="false">
      <c r="A9" s="0" t="s">
        <v>34</v>
      </c>
      <c r="B9" s="0" t="s">
        <v>35</v>
      </c>
      <c r="C9" s="9" t="n">
        <v>0.15</v>
      </c>
      <c r="D9" s="0" t="s">
        <v>36</v>
      </c>
      <c r="E9" s="9" t="n">
        <v>0.1</v>
      </c>
      <c r="F9" s="0" t="s">
        <v>36</v>
      </c>
      <c r="G9" s="9" t="n">
        <v>0.05</v>
      </c>
    </row>
    <row r="10" customFormat="false" ht="15" hidden="false" customHeight="false" outlineLevel="0" collapsed="false">
      <c r="A10" s="0" t="s">
        <v>37</v>
      </c>
      <c r="B10" s="0" t="s">
        <v>35</v>
      </c>
      <c r="C10" s="9" t="n">
        <v>0.15</v>
      </c>
      <c r="D10" s="0" t="s">
        <v>36</v>
      </c>
      <c r="E10" s="9" t="n">
        <v>0.1</v>
      </c>
      <c r="F10" s="0" t="s">
        <v>36</v>
      </c>
      <c r="G10" s="9" t="n">
        <v>0.05</v>
      </c>
    </row>
    <row r="11" customFormat="false" ht="15" hidden="false" customHeight="false" outlineLevel="0" collapsed="false">
      <c r="A11" s="0" t="s">
        <v>38</v>
      </c>
      <c r="B11" s="0" t="s">
        <v>31</v>
      </c>
      <c r="C11" s="9" t="n">
        <v>0.3</v>
      </c>
      <c r="D11" s="0" t="s">
        <v>36</v>
      </c>
      <c r="E11" s="9" t="n">
        <v>0.05</v>
      </c>
      <c r="F11" s="0" t="s">
        <v>36</v>
      </c>
      <c r="G11" s="9" t="n">
        <v>0.05</v>
      </c>
    </row>
    <row r="12" customFormat="false" ht="30" hidden="false" customHeight="true" outlineLevel="0" collapsed="false">
      <c r="A12" s="3" t="s">
        <v>39</v>
      </c>
      <c r="B12" s="3"/>
      <c r="C12" s="3"/>
      <c r="D12" s="3"/>
      <c r="E12" s="3"/>
      <c r="F12" s="3"/>
      <c r="G12" s="3"/>
    </row>
    <row r="14" customFormat="false" ht="15" hidden="false" customHeight="false" outlineLevel="0" collapsed="false">
      <c r="A14" s="6" t="s">
        <v>40</v>
      </c>
    </row>
    <row r="15" customFormat="false" ht="15" hidden="false" customHeight="false" outlineLevel="0" collapsed="false">
      <c r="A15" s="6" t="s">
        <v>41</v>
      </c>
      <c r="B15" s="6" t="s">
        <v>42</v>
      </c>
      <c r="C15" s="6" t="s">
        <v>43</v>
      </c>
      <c r="D15" s="6" t="s">
        <v>44</v>
      </c>
    </row>
    <row r="16" customFormat="false" ht="15.75" hidden="false" customHeight="true" outlineLevel="0" collapsed="false">
      <c r="A16" s="0" t="s">
        <v>45</v>
      </c>
      <c r="B16" s="10" t="s">
        <v>46</v>
      </c>
      <c r="C16" s="0" t="n">
        <v>28</v>
      </c>
      <c r="D16" s="0" t="n">
        <v>38</v>
      </c>
    </row>
    <row r="17" customFormat="false" ht="15.75" hidden="false" customHeight="true" outlineLevel="0" collapsed="false">
      <c r="A17" s="0" t="s">
        <v>47</v>
      </c>
      <c r="B17" s="10" t="s">
        <v>48</v>
      </c>
      <c r="C17" s="0" t="n">
        <v>10</v>
      </c>
      <c r="D17" s="0" t="n">
        <v>15</v>
      </c>
    </row>
    <row r="18" customFormat="false" ht="15.75" hidden="false" customHeight="true" outlineLevel="0" collapsed="false">
      <c r="A18" s="0" t="s">
        <v>49</v>
      </c>
      <c r="B18" s="10" t="s">
        <v>50</v>
      </c>
      <c r="C18" s="0" t="n">
        <v>5</v>
      </c>
      <c r="D18" s="0" t="n">
        <v>8</v>
      </c>
    </row>
    <row r="19" customFormat="false" ht="31.5" hidden="false" customHeight="true" outlineLevel="0" collapsed="false">
      <c r="A19" s="0" t="s">
        <v>51</v>
      </c>
      <c r="B19" s="10" t="s">
        <v>52</v>
      </c>
      <c r="C19" s="0" t="n">
        <v>7</v>
      </c>
      <c r="D19" s="0" t="n">
        <v>9</v>
      </c>
    </row>
    <row r="20" customFormat="false" ht="15.75" hidden="false" customHeight="true" outlineLevel="0" collapsed="false">
      <c r="A20" s="0" t="s">
        <v>53</v>
      </c>
      <c r="B20" s="10" t="s">
        <v>54</v>
      </c>
      <c r="C20" s="0" t="n">
        <v>7</v>
      </c>
      <c r="D20" s="0" t="n">
        <v>10</v>
      </c>
    </row>
    <row r="21" customFormat="false" ht="31.5" hidden="false" customHeight="true" outlineLevel="0" collapsed="false">
      <c r="A21" s="0" t="s">
        <v>55</v>
      </c>
      <c r="B21" s="10" t="s">
        <v>56</v>
      </c>
      <c r="C21" s="0" t="n">
        <v>5</v>
      </c>
      <c r="D21" s="0" t="n">
        <v>7</v>
      </c>
    </row>
    <row r="22" customFormat="false" ht="31.5" hidden="false" customHeight="true" outlineLevel="0" collapsed="false">
      <c r="A22" s="0" t="s">
        <v>57</v>
      </c>
      <c r="B22" s="10" t="s">
        <v>58</v>
      </c>
      <c r="C22" s="0" t="n">
        <v>6</v>
      </c>
      <c r="D22" s="0" t="n">
        <v>9</v>
      </c>
    </row>
    <row r="23" customFormat="false" ht="15.75" hidden="false" customHeight="true" outlineLevel="0" collapsed="false">
      <c r="A23" s="0" t="s">
        <v>59</v>
      </c>
      <c r="B23" s="10" t="s">
        <v>60</v>
      </c>
      <c r="C23" s="0" t="n">
        <v>4</v>
      </c>
      <c r="D23" s="0" t="n">
        <v>5</v>
      </c>
    </row>
    <row r="24" customFormat="false" ht="31.5" hidden="false" customHeight="true" outlineLevel="0" collapsed="false">
      <c r="A24" s="0" t="s">
        <v>61</v>
      </c>
      <c r="B24" s="10" t="s">
        <v>62</v>
      </c>
      <c r="C24" s="0" t="n">
        <v>7</v>
      </c>
      <c r="D24" s="0" t="n">
        <v>9</v>
      </c>
    </row>
    <row r="25" customFormat="false" ht="15.75" hidden="false" customHeight="true" outlineLevel="0" collapsed="false">
      <c r="A25" s="0" t="s">
        <v>63</v>
      </c>
      <c r="B25" s="10" t="s">
        <v>64</v>
      </c>
      <c r="C25" s="0" t="n">
        <v>8</v>
      </c>
      <c r="D25" s="0" t="n">
        <v>10</v>
      </c>
    </row>
    <row r="26" customFormat="false" ht="15.75" hidden="false" customHeight="true" outlineLevel="0" collapsed="false">
      <c r="A26" s="0" t="s">
        <v>65</v>
      </c>
      <c r="B26" s="10" t="s">
        <v>66</v>
      </c>
      <c r="C26" s="0" t="n">
        <v>20</v>
      </c>
      <c r="D26" s="0" t="n">
        <v>12</v>
      </c>
    </row>
    <row r="27" customFormat="false" ht="31.5" hidden="false" customHeight="true" outlineLevel="0" collapsed="false">
      <c r="A27" s="0" t="s">
        <v>67</v>
      </c>
      <c r="B27" s="10" t="s">
        <v>68</v>
      </c>
      <c r="C27" s="0" t="n">
        <v>15</v>
      </c>
      <c r="D27" s="0" t="n">
        <v>10</v>
      </c>
    </row>
    <row r="29" customFormat="false" ht="15" hidden="false" customHeight="false" outlineLevel="0" collapsed="false">
      <c r="A29" s="6" t="s">
        <v>69</v>
      </c>
    </row>
    <row r="30" customFormat="false" ht="27.75" hidden="false" customHeight="true" outlineLevel="0" collapsed="false">
      <c r="A30" s="8" t="s">
        <v>41</v>
      </c>
      <c r="B30" s="8" t="s">
        <v>42</v>
      </c>
      <c r="C30" s="8" t="s">
        <v>70</v>
      </c>
      <c r="D30" s="8" t="s">
        <v>71</v>
      </c>
      <c r="E30" s="8" t="s">
        <v>72</v>
      </c>
    </row>
    <row r="31" customFormat="false" ht="15.75" hidden="false" customHeight="true" outlineLevel="0" collapsed="false">
      <c r="A31" s="0" t="s">
        <v>45</v>
      </c>
      <c r="B31" s="10" t="s">
        <v>46</v>
      </c>
      <c r="C31" s="9" t="n">
        <v>0.35</v>
      </c>
      <c r="D31" s="9" t="n">
        <v>0.45</v>
      </c>
      <c r="E31" s="9" t="n">
        <v>0.4</v>
      </c>
    </row>
    <row r="32" customFormat="false" ht="15.75" hidden="false" customHeight="true" outlineLevel="0" collapsed="false">
      <c r="A32" s="0" t="s">
        <v>47</v>
      </c>
      <c r="B32" s="10" t="s">
        <v>48</v>
      </c>
      <c r="C32" s="9" t="n">
        <v>0.25</v>
      </c>
      <c r="D32" s="9" t="n">
        <v>0.25</v>
      </c>
      <c r="E32" s="9" t="n">
        <v>0.25</v>
      </c>
    </row>
    <row r="33" customFormat="false" ht="15.75" hidden="false" customHeight="true" outlineLevel="0" collapsed="false">
      <c r="A33" s="0" t="s">
        <v>49</v>
      </c>
      <c r="B33" s="10" t="s">
        <v>50</v>
      </c>
      <c r="C33" s="9" t="n">
        <v>0.15</v>
      </c>
      <c r="D33" s="9" t="n">
        <v>0.15</v>
      </c>
      <c r="E33" s="9" t="n">
        <v>0.15</v>
      </c>
    </row>
    <row r="34" customFormat="false" ht="31.5" hidden="false" customHeight="true" outlineLevel="0" collapsed="false">
      <c r="A34" s="0" t="s">
        <v>51</v>
      </c>
      <c r="B34" s="10" t="s">
        <v>52</v>
      </c>
      <c r="C34" s="9" t="n">
        <v>0.1</v>
      </c>
      <c r="D34" s="9" t="n">
        <v>0.1</v>
      </c>
      <c r="E34" s="9" t="n">
        <v>0.1</v>
      </c>
    </row>
    <row r="35" customFormat="false" ht="15.75" hidden="false" customHeight="true" outlineLevel="0" collapsed="false">
      <c r="A35" s="0" t="s">
        <v>53</v>
      </c>
      <c r="B35" s="10" t="s">
        <v>54</v>
      </c>
      <c r="C35" s="9" t="n">
        <v>0.15</v>
      </c>
      <c r="D35" s="9" t="n">
        <v>0.05</v>
      </c>
      <c r="E35" s="9" t="n">
        <v>0.1</v>
      </c>
    </row>
    <row r="36" customFormat="false" ht="31.5" hidden="false" customHeight="true" outlineLevel="0" collapsed="false">
      <c r="A36" s="0" t="s">
        <v>55</v>
      </c>
      <c r="B36" s="10" t="s">
        <v>56</v>
      </c>
      <c r="C36" s="9" t="n">
        <v>0.3</v>
      </c>
      <c r="D36" s="9" t="n">
        <v>0.25</v>
      </c>
      <c r="E36" s="9" t="n">
        <v>0.3</v>
      </c>
    </row>
    <row r="37" customFormat="false" ht="31.5" hidden="false" customHeight="true" outlineLevel="0" collapsed="false">
      <c r="A37" s="0" t="s">
        <v>57</v>
      </c>
      <c r="B37" s="10" t="s">
        <v>58</v>
      </c>
      <c r="C37" s="9" t="n">
        <v>0.25</v>
      </c>
      <c r="D37" s="9" t="n">
        <v>0.35</v>
      </c>
      <c r="E37" s="9" t="n">
        <v>0.3</v>
      </c>
    </row>
    <row r="38" customFormat="false" ht="15.75" hidden="false" customHeight="true" outlineLevel="0" collapsed="false">
      <c r="A38" s="0" t="s">
        <v>59</v>
      </c>
      <c r="B38" s="10" t="s">
        <v>60</v>
      </c>
      <c r="C38" s="9" t="n">
        <v>0.45</v>
      </c>
      <c r="D38" s="9" t="n">
        <v>0.4</v>
      </c>
      <c r="E38" s="9" t="n">
        <v>0.4</v>
      </c>
    </row>
    <row r="39" customFormat="false" ht="31.5" hidden="false" customHeight="true" outlineLevel="0" collapsed="false">
      <c r="A39" s="0" t="s">
        <v>61</v>
      </c>
      <c r="B39" s="10" t="s">
        <v>62</v>
      </c>
      <c r="C39" s="9" t="n">
        <v>0.5</v>
      </c>
      <c r="D39" s="9" t="n">
        <v>0.5</v>
      </c>
      <c r="E39" s="9" t="n">
        <v>0.5</v>
      </c>
    </row>
    <row r="40" customFormat="false" ht="15.75" hidden="false" customHeight="true" outlineLevel="0" collapsed="false">
      <c r="A40" s="0" t="s">
        <v>63</v>
      </c>
      <c r="B40" s="10" t="s">
        <v>64</v>
      </c>
      <c r="C40" s="9" t="n">
        <v>0.5</v>
      </c>
      <c r="D40" s="9" t="n">
        <v>0.5</v>
      </c>
      <c r="E40" s="9" t="n">
        <v>0.5</v>
      </c>
    </row>
    <row r="41" customFormat="false" ht="15.75" hidden="false" customHeight="true" outlineLevel="0" collapsed="false">
      <c r="A41" s="0" t="s">
        <v>65</v>
      </c>
      <c r="B41" s="10" t="s">
        <v>66</v>
      </c>
      <c r="C41" s="9" t="n">
        <v>0.55</v>
      </c>
      <c r="D41" s="9" t="n">
        <v>0.45</v>
      </c>
      <c r="E41" s="9" t="n">
        <v>0.5</v>
      </c>
    </row>
    <row r="42" customFormat="false" ht="31.5" hidden="false" customHeight="true" outlineLevel="0" collapsed="false">
      <c r="A42" s="0" t="s">
        <v>67</v>
      </c>
      <c r="B42" s="10" t="s">
        <v>68</v>
      </c>
      <c r="C42" s="9" t="n">
        <v>0.45</v>
      </c>
      <c r="D42" s="9" t="n">
        <v>0.55</v>
      </c>
      <c r="E42" s="9" t="n">
        <v>0.5</v>
      </c>
    </row>
  </sheetData>
  <mergeCells count="2">
    <mergeCell ref="A2:F2"/>
    <mergeCell ref="A12:G12"/>
  </mergeCells>
  <dataValidations count="1">
    <dataValidation allowBlank="false" errorStyle="stop" operator="between" showDropDown="false" showErrorMessage="false" showInputMessage="false" sqref="B4" type="list">
      <formula1>"Docente,Investigador de carreira,Investigador a termo"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34.03"/>
    <col collapsed="false" customWidth="true" hidden="false" outlineLevel="0" max="2" min="2" style="0" width="7.94"/>
    <col collapsed="false" customWidth="true" hidden="false" outlineLevel="0" max="3" min="3" style="0" width="46"/>
    <col collapsed="false" customWidth="true" hidden="false" outlineLevel="0" max="4" min="4" style="0" width="13.99"/>
    <col collapsed="false" customWidth="true" hidden="false" outlineLevel="0" max="5" min="5" style="0" width="18.03"/>
    <col collapsed="false" customWidth="true" hidden="false" outlineLevel="0" max="9" min="9" style="0" width="20.05"/>
  </cols>
  <sheetData>
    <row r="1" customFormat="false" ht="18" hidden="false" customHeight="true" outlineLevel="0" collapsed="false">
      <c r="A1" s="1" t="s">
        <v>73</v>
      </c>
      <c r="H1" s="11" t="s">
        <v>74</v>
      </c>
      <c r="I1" s="0" t="str">
        <f aca="false">Configuração!$B$4</f>
        <v>Docente</v>
      </c>
    </row>
    <row r="2" customFormat="false" ht="30" hidden="false" customHeight="true" outlineLevel="0" collapsed="false">
      <c r="A2" s="3" t="s">
        <v>75</v>
      </c>
      <c r="B2" s="3"/>
      <c r="C2" s="3"/>
      <c r="D2" s="3"/>
      <c r="E2" s="3"/>
      <c r="F2" s="3"/>
    </row>
    <row r="4" customFormat="false" ht="15" hidden="false" customHeight="false" outlineLevel="0" collapsed="false">
      <c r="A4" s="6" t="s">
        <v>76</v>
      </c>
    </row>
    <row r="5" customFormat="false" ht="15" hidden="false" customHeight="false" outlineLevel="0" collapsed="false">
      <c r="A5" s="6" t="s">
        <v>23</v>
      </c>
      <c r="B5" s="6" t="s">
        <v>77</v>
      </c>
      <c r="C5" s="6" t="s">
        <v>78</v>
      </c>
    </row>
    <row r="6" customFormat="false" ht="15" hidden="false" customHeight="false" outlineLevel="0" collapsed="false">
      <c r="A6" s="0" t="s">
        <v>30</v>
      </c>
      <c r="B6" s="0" t="str">
        <f aca="false">IF(Configuração!$B$4="Docente",Configuração!B8,IF(Configuração!$B$4="Investigador de carreira",Configuração!D8,Configuração!F8))</f>
        <v>30% – 70%</v>
      </c>
      <c r="C6" s="12" t="n">
        <f aca="false">IF(Configuração!$B$4="Docente",Configuração!C8,IF(Configuração!$B$4="Investigador de carreira",Configuração!E8,Configuração!G8))</f>
        <v>0.4</v>
      </c>
    </row>
    <row r="7" customFormat="false" ht="15" hidden="false" customHeight="false" outlineLevel="0" collapsed="false">
      <c r="A7" s="0" t="s">
        <v>34</v>
      </c>
      <c r="B7" s="0" t="str">
        <f aca="false">IF(Configuração!$B$4="Docente",Configuração!B9,IF(Configuração!$B$4="Investigador de carreira",Configuração!D9,Configuração!F9))</f>
        <v>5% – 30%</v>
      </c>
      <c r="C7" s="12" t="n">
        <f aca="false">IF(Configuração!$B$4="Docente",Configuração!C9,IF(Configuração!$B$4="Investigador de carreira",Configuração!E9,Configuração!G9))</f>
        <v>0.15</v>
      </c>
    </row>
    <row r="8" customFormat="false" ht="15" hidden="false" customHeight="false" outlineLevel="0" collapsed="false">
      <c r="A8" s="0" t="s">
        <v>37</v>
      </c>
      <c r="B8" s="0" t="str">
        <f aca="false">IF(Configuração!$B$4="Docente",Configuração!B10,IF(Configuração!$B$4="Investigador de carreira",Configuração!D10,Configuração!F10))</f>
        <v>5% – 30%</v>
      </c>
      <c r="C8" s="12" t="n">
        <f aca="false">IF(Configuração!$B$4="Docente",Configuração!C10,IF(Configuração!$B$4="Investigador de carreira",Configuração!E10,Configuração!G10))</f>
        <v>0.15</v>
      </c>
    </row>
    <row r="9" customFormat="false" ht="15" hidden="false" customHeight="false" outlineLevel="0" collapsed="false">
      <c r="A9" s="0" t="s">
        <v>38</v>
      </c>
      <c r="B9" s="0" t="str">
        <f aca="false">IF(Configuração!$B$4="Docente",Configuração!B11,IF(Configuração!$B$4="Investigador de carreira",Configuração!D11,Configuração!F11))</f>
        <v>30% – 70%</v>
      </c>
      <c r="C9" s="12" t="n">
        <f aca="false">IF(Configuração!$B$4="Docente",Configuração!C11,IF(Configuração!$B$4="Investigador de carreira",Configuração!E11,Configuração!G11))</f>
        <v>0.3</v>
      </c>
    </row>
    <row r="10" customFormat="false" ht="15" hidden="false" customHeight="false" outlineLevel="0" collapsed="false">
      <c r="A10" s="0" t="s">
        <v>79</v>
      </c>
      <c r="C10" s="9" t="n">
        <f aca="false">SUM(C6:C9)</f>
        <v>1</v>
      </c>
    </row>
    <row r="11" customFormat="false" ht="15" hidden="false" customHeight="false" outlineLevel="0" collapsed="false">
      <c r="C11" s="0" t="str">
        <f aca="false">IF(ROUND(C10-1,4)=0,"OK","VERIFICAR: soma &lt;&gt; 100%")</f>
        <v>OK</v>
      </c>
    </row>
    <row r="13" customFormat="false" ht="15" hidden="false" customHeight="false" outlineLevel="0" collapsed="false">
      <c r="A13" s="6" t="s">
        <v>80</v>
      </c>
    </row>
    <row r="14" customFormat="false" ht="15" hidden="false" customHeight="false" outlineLevel="0" collapsed="false">
      <c r="A14" s="6" t="s">
        <v>23</v>
      </c>
      <c r="B14" s="6" t="s">
        <v>41</v>
      </c>
      <c r="C14" s="6" t="s">
        <v>42</v>
      </c>
      <c r="D14" s="6" t="s">
        <v>78</v>
      </c>
      <c r="E14" s="6" t="s">
        <v>81</v>
      </c>
    </row>
    <row r="15" customFormat="false" ht="15.75" hidden="false" customHeight="true" outlineLevel="0" collapsed="false">
      <c r="A15" s="0" t="s">
        <v>30</v>
      </c>
      <c r="B15" s="0" t="s">
        <v>45</v>
      </c>
      <c r="C15" s="10" t="s">
        <v>46</v>
      </c>
      <c r="D15" s="12" t="n">
        <f aca="false">Configuração!E31</f>
        <v>0.4</v>
      </c>
      <c r="E15" s="13" t="n">
        <f aca="false">IF(Configuração!$B$4="Docente",Configuração!C16,Configuração!D16)</f>
        <v>28</v>
      </c>
    </row>
    <row r="16" customFormat="false" ht="15.75" hidden="false" customHeight="true" outlineLevel="0" collapsed="false">
      <c r="A16" s="0" t="s">
        <v>30</v>
      </c>
      <c r="B16" s="0" t="s">
        <v>47</v>
      </c>
      <c r="C16" s="10" t="s">
        <v>48</v>
      </c>
      <c r="D16" s="12" t="n">
        <f aca="false">Configuração!E32</f>
        <v>0.25</v>
      </c>
      <c r="E16" s="13" t="n">
        <f aca="false">IF(Configuração!$B$4="Docente",Configuração!C17,Configuração!D17)</f>
        <v>10</v>
      </c>
    </row>
    <row r="17" customFormat="false" ht="15.75" hidden="false" customHeight="true" outlineLevel="0" collapsed="false">
      <c r="A17" s="0" t="s">
        <v>30</v>
      </c>
      <c r="B17" s="0" t="s">
        <v>49</v>
      </c>
      <c r="C17" s="10" t="s">
        <v>50</v>
      </c>
      <c r="D17" s="12" t="n">
        <f aca="false">Configuração!E33</f>
        <v>0.15</v>
      </c>
      <c r="E17" s="13" t="n">
        <f aca="false">IF(Configuração!$B$4="Docente",Configuração!C18,Configuração!D18)</f>
        <v>5</v>
      </c>
    </row>
    <row r="18" customFormat="false" ht="31.5" hidden="false" customHeight="true" outlineLevel="0" collapsed="false">
      <c r="A18" s="0" t="s">
        <v>30</v>
      </c>
      <c r="B18" s="0" t="s">
        <v>51</v>
      </c>
      <c r="C18" s="10" t="s">
        <v>52</v>
      </c>
      <c r="D18" s="12" t="n">
        <f aca="false">Configuração!E34</f>
        <v>0.1</v>
      </c>
      <c r="E18" s="13" t="n">
        <f aca="false">IF(Configuração!$B$4="Docente",Configuração!C19,Configuração!D19)</f>
        <v>7</v>
      </c>
    </row>
    <row r="19" customFormat="false" ht="15.75" hidden="false" customHeight="true" outlineLevel="0" collapsed="false">
      <c r="A19" s="0" t="s">
        <v>30</v>
      </c>
      <c r="B19" s="0" t="s">
        <v>53</v>
      </c>
      <c r="C19" s="10" t="s">
        <v>54</v>
      </c>
      <c r="D19" s="12" t="n">
        <f aca="false">Configuração!E35</f>
        <v>0.1</v>
      </c>
      <c r="E19" s="13" t="n">
        <f aca="false">IF(Configuração!$B$4="Docente",Configuração!C20,Configuração!D20)</f>
        <v>7</v>
      </c>
    </row>
    <row r="20" customFormat="false" ht="15" hidden="false" customHeight="false" outlineLevel="0" collapsed="false">
      <c r="C20" s="6" t="s">
        <v>82</v>
      </c>
      <c r="D20" s="14" t="n">
        <f aca="false">SUM(D15:D19)</f>
        <v>1</v>
      </c>
      <c r="E20" s="0" t="str">
        <f aca="false">IF(ROUND(D20-1,4)=0,"OK","VERIFICAR")</f>
        <v>OK</v>
      </c>
    </row>
    <row r="22" customFormat="false" ht="31.5" hidden="false" customHeight="true" outlineLevel="0" collapsed="false">
      <c r="A22" s="0" t="s">
        <v>34</v>
      </c>
      <c r="B22" s="0" t="s">
        <v>55</v>
      </c>
      <c r="C22" s="10" t="s">
        <v>56</v>
      </c>
      <c r="D22" s="12" t="n">
        <f aca="false">Configuração!E36</f>
        <v>0.3</v>
      </c>
      <c r="E22" s="13" t="n">
        <f aca="false">IF(Configuração!$B$4="Docente",Configuração!C21,Configuração!D21)</f>
        <v>5</v>
      </c>
    </row>
    <row r="23" customFormat="false" ht="15.75" hidden="false" customHeight="true" outlineLevel="0" collapsed="false">
      <c r="A23" s="0" t="s">
        <v>34</v>
      </c>
      <c r="B23" s="0" t="s">
        <v>57</v>
      </c>
      <c r="C23" s="10" t="s">
        <v>58</v>
      </c>
      <c r="D23" s="12" t="n">
        <f aca="false">Configuração!E37</f>
        <v>0.3</v>
      </c>
      <c r="E23" s="13" t="n">
        <f aca="false">IF(Configuração!$B$4="Docente",Configuração!C22,Configuração!D22)</f>
        <v>6</v>
      </c>
    </row>
    <row r="24" customFormat="false" ht="15.75" hidden="false" customHeight="true" outlineLevel="0" collapsed="false">
      <c r="A24" s="0" t="s">
        <v>34</v>
      </c>
      <c r="B24" s="0" t="s">
        <v>59</v>
      </c>
      <c r="C24" s="10" t="s">
        <v>60</v>
      </c>
      <c r="D24" s="12" t="n">
        <f aca="false">Configuração!E38</f>
        <v>0.4</v>
      </c>
      <c r="E24" s="13" t="n">
        <f aca="false">IF(Configuração!$B$4="Docente",Configuração!C23,Configuração!D23)</f>
        <v>4</v>
      </c>
    </row>
    <row r="25" customFormat="false" ht="15" hidden="false" customHeight="false" outlineLevel="0" collapsed="false">
      <c r="C25" s="6" t="s">
        <v>83</v>
      </c>
      <c r="D25" s="14" t="n">
        <f aca="false">SUM(D22:D24)</f>
        <v>1</v>
      </c>
      <c r="E25" s="0" t="str">
        <f aca="false">IF(ROUND(D25-1,4)=0,"OK","VERIFICAR")</f>
        <v>OK</v>
      </c>
    </row>
    <row r="27" customFormat="false" ht="31.5" hidden="false" customHeight="true" outlineLevel="0" collapsed="false">
      <c r="A27" s="0" t="s">
        <v>37</v>
      </c>
      <c r="B27" s="0" t="s">
        <v>61</v>
      </c>
      <c r="C27" s="10" t="s">
        <v>62</v>
      </c>
      <c r="D27" s="12" t="n">
        <f aca="false">Configuração!E39</f>
        <v>0.5</v>
      </c>
      <c r="E27" s="13" t="n">
        <f aca="false">IF(Configuração!$B$4="Docente",Configuração!C24,Configuração!D24)</f>
        <v>7</v>
      </c>
    </row>
    <row r="28" customFormat="false" ht="15.75" hidden="false" customHeight="true" outlineLevel="0" collapsed="false">
      <c r="A28" s="0" t="s">
        <v>37</v>
      </c>
      <c r="B28" s="0" t="s">
        <v>63</v>
      </c>
      <c r="C28" s="10" t="s">
        <v>64</v>
      </c>
      <c r="D28" s="12" t="n">
        <f aca="false">Configuração!E40</f>
        <v>0.5</v>
      </c>
      <c r="E28" s="13" t="n">
        <f aca="false">IF(Configuração!$B$4="Docente",Configuração!C25,Configuração!D25)</f>
        <v>8</v>
      </c>
    </row>
    <row r="29" customFormat="false" ht="15" hidden="false" customHeight="false" outlineLevel="0" collapsed="false">
      <c r="C29" s="6" t="s">
        <v>84</v>
      </c>
      <c r="D29" s="14" t="n">
        <f aca="false">SUM(D27:D28)</f>
        <v>1</v>
      </c>
      <c r="E29" s="0" t="str">
        <f aca="false">IF(ROUND(D29-1,4)=0,"OK","VERIFICAR")</f>
        <v>OK</v>
      </c>
    </row>
    <row r="31" customFormat="false" ht="15.75" hidden="false" customHeight="true" outlineLevel="0" collapsed="false">
      <c r="A31" s="0" t="s">
        <v>38</v>
      </c>
      <c r="B31" s="0" t="s">
        <v>65</v>
      </c>
      <c r="C31" s="10" t="s">
        <v>66</v>
      </c>
      <c r="D31" s="12" t="n">
        <f aca="false">Configuração!E41</f>
        <v>0.5</v>
      </c>
      <c r="E31" s="13" t="n">
        <f aca="false">IF(Configuração!$B$4="Docente",Configuração!C26,Configuração!D26)</f>
        <v>20</v>
      </c>
    </row>
    <row r="32" customFormat="false" ht="31.5" hidden="false" customHeight="true" outlineLevel="0" collapsed="false">
      <c r="A32" s="0" t="s">
        <v>38</v>
      </c>
      <c r="B32" s="0" t="s">
        <v>67</v>
      </c>
      <c r="C32" s="10" t="s">
        <v>68</v>
      </c>
      <c r="D32" s="12" t="n">
        <f aca="false">Configuração!E42</f>
        <v>0.5</v>
      </c>
      <c r="E32" s="13" t="n">
        <f aca="false">IF(Configuração!$B$4="Docente",Configuração!C27,Configuração!D27)</f>
        <v>15</v>
      </c>
    </row>
    <row r="33" customFormat="false" ht="15" hidden="false" customHeight="false" outlineLevel="0" collapsed="false">
      <c r="C33" s="6" t="s">
        <v>85</v>
      </c>
      <c r="D33" s="14" t="n">
        <f aca="false">SUM(D31:D32)</f>
        <v>1</v>
      </c>
      <c r="E33" s="0" t="str">
        <f aca="false">IF(ROUND(D33-1,4)=0,"OK","VERIFICAR")</f>
        <v>OK</v>
      </c>
    </row>
  </sheetData>
  <mergeCells count="1"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0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pane xSplit="0" ySplit="4" topLeftCell="B75" activePane="bottomLeft" state="frozen"/>
      <selection pane="topLeft" activeCell="B1" activeCellId="0" sqref="B1"/>
      <selection pane="bottomLeft" activeCell="C87" activeCellId="0" sqref="C87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5.02"/>
    <col collapsed="false" customWidth="true" hidden="false" outlineLevel="0" max="3" min="3" style="0" width="56.36"/>
    <col collapsed="false" customWidth="true" hidden="false" outlineLevel="0" max="6" min="4" style="0" width="11.97"/>
    <col collapsed="false" customWidth="true" hidden="false" outlineLevel="0" max="7" min="7" style="0" width="13.04"/>
    <col collapsed="false" customWidth="true" hidden="false" outlineLevel="0" max="8" min="8" style="0" width="45.06"/>
  </cols>
  <sheetData>
    <row r="1" customFormat="false" ht="18" hidden="false" customHeight="true" outlineLevel="0" collapsed="false">
      <c r="A1" s="1" t="s">
        <v>86</v>
      </c>
    </row>
    <row r="2" customFormat="false" ht="15" hidden="false" customHeight="false" outlineLevel="0" collapsed="false">
      <c r="A2" s="2" t="s">
        <v>87</v>
      </c>
    </row>
    <row r="4" customFormat="false" ht="30" hidden="false" customHeight="true" outlineLevel="0" collapsed="false">
      <c r="A4" s="15" t="s">
        <v>42</v>
      </c>
      <c r="B4" s="15" t="s">
        <v>88</v>
      </c>
      <c r="C4" s="15" t="s">
        <v>89</v>
      </c>
      <c r="D4" s="15" t="s">
        <v>90</v>
      </c>
      <c r="E4" s="15" t="s">
        <v>91</v>
      </c>
      <c r="F4" s="15" t="s">
        <v>92</v>
      </c>
      <c r="G4" s="15" t="s">
        <v>93</v>
      </c>
      <c r="H4" s="15" t="s">
        <v>94</v>
      </c>
    </row>
    <row r="5" customFormat="false" ht="30" hidden="false" customHeight="true" outlineLevel="0" collapsed="false">
      <c r="A5" s="16" t="s">
        <v>95</v>
      </c>
      <c r="B5" s="10" t="s">
        <v>96</v>
      </c>
      <c r="C5" s="10" t="s">
        <v>97</v>
      </c>
      <c r="D5" s="0" t="n">
        <v>4</v>
      </c>
      <c r="E5" s="7"/>
      <c r="G5" s="17" t="n">
        <f aca="false">IF(E5="",0,IF(F5="",D5*E5,MIN(D5*E5,F5)))</f>
        <v>0</v>
      </c>
    </row>
    <row r="6" customFormat="false" ht="15.75" hidden="false" customHeight="true" outlineLevel="0" collapsed="false">
      <c r="B6" s="18" t="s">
        <v>98</v>
      </c>
      <c r="C6" s="10" t="s">
        <v>99</v>
      </c>
      <c r="D6" s="0" t="n">
        <v>2</v>
      </c>
      <c r="E6" s="7"/>
      <c r="G6" s="17" t="n">
        <f aca="false">IF(E6="",0,IF(F6="",D6*E6,MIN(D6*E6,F6)))</f>
        <v>0</v>
      </c>
    </row>
    <row r="7" customFormat="false" ht="15.75" hidden="false" customHeight="true" outlineLevel="0" collapsed="false">
      <c r="C7" s="10" t="s">
        <v>100</v>
      </c>
      <c r="D7" s="0" t="n">
        <v>2</v>
      </c>
      <c r="E7" s="7"/>
      <c r="G7" s="17" t="n">
        <f aca="false">IF(E7="",0,IF(F7="",D7*E7,MIN(D7*E7,F7)))</f>
        <v>0</v>
      </c>
    </row>
    <row r="8" customFormat="false" ht="15.75" hidden="false" customHeight="true" outlineLevel="0" collapsed="false">
      <c r="C8" s="10" t="s">
        <v>101</v>
      </c>
      <c r="D8" s="0" t="n">
        <v>1</v>
      </c>
      <c r="E8" s="7"/>
      <c r="G8" s="17" t="n">
        <f aca="false">IF(E8="",0,IF(F8="",D8*E8,MIN(D8*E8,F8)))</f>
        <v>0</v>
      </c>
    </row>
    <row r="9" customFormat="false" ht="15.75" hidden="false" customHeight="true" outlineLevel="0" collapsed="false">
      <c r="C9" s="10" t="s">
        <v>102</v>
      </c>
      <c r="D9" s="0" t="n">
        <v>0.5</v>
      </c>
      <c r="E9" s="7"/>
      <c r="G9" s="17" t="n">
        <f aca="false">IF(E9="",0,IF(F9="",D9*E9,MIN(D9*E9,F9)))</f>
        <v>0</v>
      </c>
    </row>
    <row r="10" customFormat="false" ht="15.75" hidden="false" customHeight="true" outlineLevel="0" collapsed="false">
      <c r="C10" s="10" t="s">
        <v>103</v>
      </c>
      <c r="D10" s="0" t="n">
        <v>1</v>
      </c>
      <c r="E10" s="7"/>
      <c r="G10" s="17" t="n">
        <f aca="false">IF(E10="",0,IF(F10="",D10*E10,MIN(D10*E10,F10)))</f>
        <v>0</v>
      </c>
    </row>
    <row r="11" customFormat="false" ht="15.75" hidden="false" customHeight="true" outlineLevel="0" collapsed="false">
      <c r="B11" s="18" t="s">
        <v>104</v>
      </c>
      <c r="C11" s="10" t="s">
        <v>105</v>
      </c>
      <c r="D11" s="0" t="n">
        <v>-1</v>
      </c>
      <c r="E11" s="7"/>
      <c r="G11" s="17" t="n">
        <f aca="false">IF(E11="",0,IF(F11="",D11*E11,MIN(D11*E11,F11)))</f>
        <v>0</v>
      </c>
    </row>
    <row r="12" customFormat="false" ht="15.75" hidden="false" customHeight="true" outlineLevel="0" collapsed="false">
      <c r="B12" s="10" t="s">
        <v>106</v>
      </c>
      <c r="C12" s="10" t="s">
        <v>97</v>
      </c>
      <c r="D12" s="0" t="n">
        <v>1</v>
      </c>
      <c r="E12" s="7"/>
      <c r="G12" s="17" t="n">
        <f aca="false">IF(E12="",0,IF(F12="",D12*E12,MIN(D12*E12,F12)))</f>
        <v>0</v>
      </c>
    </row>
    <row r="13" customFormat="false" ht="15.75" hidden="false" customHeight="true" outlineLevel="0" collapsed="false">
      <c r="B13" s="18" t="s">
        <v>98</v>
      </c>
      <c r="C13" s="10" t="s">
        <v>99</v>
      </c>
      <c r="D13" s="0" t="n">
        <v>1.5</v>
      </c>
      <c r="E13" s="7"/>
      <c r="G13" s="17" t="n">
        <f aca="false">IF(E13="",0,IF(F13="",D13*E13,MIN(D13*E13,F13)))</f>
        <v>0</v>
      </c>
    </row>
    <row r="14" customFormat="false" ht="15.75" hidden="false" customHeight="true" outlineLevel="0" collapsed="false">
      <c r="C14" s="10" t="s">
        <v>107</v>
      </c>
      <c r="D14" s="0" t="n">
        <v>0.5</v>
      </c>
      <c r="E14" s="7"/>
      <c r="G14" s="17" t="n">
        <f aca="false">IF(E14="",0,IF(F14="",D14*E14,MIN(D14*E14,F14)))</f>
        <v>0</v>
      </c>
    </row>
    <row r="15" customFormat="false" ht="15.75" hidden="false" customHeight="true" outlineLevel="0" collapsed="false">
      <c r="B15" s="18" t="s">
        <v>104</v>
      </c>
      <c r="C15" s="10" t="s">
        <v>108</v>
      </c>
      <c r="D15" s="0" t="n">
        <v>-0.5</v>
      </c>
      <c r="E15" s="7"/>
      <c r="G15" s="17" t="n">
        <f aca="false">IF(E15="",0,IF(F15="",D15*E15,MIN(D15*E15,F15)))</f>
        <v>0</v>
      </c>
    </row>
    <row r="16" customFormat="false" ht="15.75" hidden="false" customHeight="true" outlineLevel="0" collapsed="false">
      <c r="B16" s="10" t="s">
        <v>109</v>
      </c>
      <c r="C16" s="10" t="s">
        <v>97</v>
      </c>
      <c r="D16" s="0" t="n">
        <v>2</v>
      </c>
      <c r="E16" s="7"/>
      <c r="G16" s="17" t="n">
        <f aca="false">IF(E16="",0,IF(F16="",D16*E16,MIN(D16*E16,F16)))</f>
        <v>0</v>
      </c>
    </row>
    <row r="17" customFormat="false" ht="15.75" hidden="false" customHeight="true" outlineLevel="0" collapsed="false">
      <c r="B17" s="18" t="s">
        <v>98</v>
      </c>
      <c r="C17" s="10" t="s">
        <v>99</v>
      </c>
      <c r="D17" s="0" t="n">
        <v>3</v>
      </c>
      <c r="E17" s="7"/>
      <c r="G17" s="17" t="n">
        <f aca="false">IF(E17="",0,IF(F17="",D17*E17,MIN(D17*E17,F17)))</f>
        <v>0</v>
      </c>
    </row>
    <row r="18" customFormat="false" ht="15.75" hidden="false" customHeight="true" outlineLevel="0" collapsed="false">
      <c r="C18" s="10" t="s">
        <v>110</v>
      </c>
      <c r="D18" s="0" t="n">
        <v>1</v>
      </c>
      <c r="E18" s="7"/>
      <c r="G18" s="17" t="n">
        <f aca="false">IF(E18="",0,IF(F18="",D18*E18,MIN(D18*E18,F18)))</f>
        <v>0</v>
      </c>
    </row>
    <row r="19" customFormat="false" ht="15.75" hidden="false" customHeight="true" outlineLevel="0" collapsed="false">
      <c r="B19" s="18" t="s">
        <v>104</v>
      </c>
      <c r="C19" s="10" t="s">
        <v>108</v>
      </c>
      <c r="D19" s="0" t="n">
        <v>-1</v>
      </c>
      <c r="E19" s="7"/>
      <c r="G19" s="17" t="n">
        <f aca="false">IF(E19="",0,IF(F19="",D19*E19,MIN(D19*E19,F19)))</f>
        <v>0</v>
      </c>
    </row>
    <row r="20" customFormat="false" ht="15.75" hidden="false" customHeight="true" outlineLevel="0" collapsed="false">
      <c r="B20" s="10" t="s">
        <v>111</v>
      </c>
      <c r="C20" s="10" t="s">
        <v>97</v>
      </c>
      <c r="D20" s="0" t="n">
        <v>1</v>
      </c>
      <c r="E20" s="7"/>
      <c r="G20" s="17" t="n">
        <f aca="false">IF(E20="",0,IF(F20="",D20*E20,MIN(D20*E20,F20)))</f>
        <v>0</v>
      </c>
    </row>
    <row r="21" customFormat="false" ht="15.75" hidden="false" customHeight="true" outlineLevel="0" collapsed="false">
      <c r="B21" s="18" t="s">
        <v>98</v>
      </c>
      <c r="C21" s="10" t="s">
        <v>99</v>
      </c>
      <c r="D21" s="0" t="n">
        <v>2</v>
      </c>
      <c r="E21" s="7"/>
      <c r="G21" s="17" t="n">
        <f aca="false">IF(E21="",0,IF(F21="",D21*E21,MIN(D21*E21,F21)))</f>
        <v>0</v>
      </c>
    </row>
    <row r="22" customFormat="false" ht="15.75" hidden="false" customHeight="true" outlineLevel="0" collapsed="false">
      <c r="C22" s="10" t="s">
        <v>110</v>
      </c>
      <c r="D22" s="0" t="n">
        <v>0.5</v>
      </c>
      <c r="E22" s="7"/>
      <c r="G22" s="17" t="n">
        <f aca="false">IF(E22="",0,IF(F22="",D22*E22,MIN(D22*E22,F22)))</f>
        <v>0</v>
      </c>
    </row>
    <row r="23" customFormat="false" ht="15.75" hidden="false" customHeight="true" outlineLevel="0" collapsed="false">
      <c r="B23" s="18" t="s">
        <v>104</v>
      </c>
      <c r="C23" s="10" t="s">
        <v>108</v>
      </c>
      <c r="D23" s="0" t="n">
        <v>-0.5</v>
      </c>
      <c r="E23" s="7"/>
      <c r="G23" s="17" t="n">
        <f aca="false">IF(E23="",0,IF(F23="",D23*E23,MIN(D23*E23,F23)))</f>
        <v>0</v>
      </c>
    </row>
    <row r="24" customFormat="false" ht="15.75" hidden="false" customHeight="true" outlineLevel="0" collapsed="false">
      <c r="B24" s="10" t="s">
        <v>112</v>
      </c>
      <c r="C24" s="10" t="s">
        <v>97</v>
      </c>
      <c r="D24" s="0" t="n">
        <v>1.5</v>
      </c>
      <c r="E24" s="7"/>
      <c r="F24" s="0" t="n">
        <v>6</v>
      </c>
      <c r="G24" s="17" t="n">
        <f aca="false">IF(E24="",0,IF(F24="",D24*E24,MIN(D24*E24,F24)))</f>
        <v>0</v>
      </c>
    </row>
    <row r="25" customFormat="false" ht="15.75" hidden="false" customHeight="true" outlineLevel="0" collapsed="false">
      <c r="B25" s="18" t="s">
        <v>104</v>
      </c>
      <c r="C25" s="10" t="s">
        <v>108</v>
      </c>
      <c r="D25" s="0" t="n">
        <v>-0.5</v>
      </c>
      <c r="E25" s="7"/>
      <c r="G25" s="17" t="n">
        <f aca="false">IF(E25="",0,IF(F25="",D25*E25,MIN(D25*E25,F25)))</f>
        <v>0</v>
      </c>
    </row>
    <row r="26" customFormat="false" ht="15.75" hidden="false" customHeight="true" outlineLevel="0" collapsed="false">
      <c r="B26" s="10" t="s">
        <v>113</v>
      </c>
      <c r="C26" s="10" t="s">
        <v>97</v>
      </c>
      <c r="D26" s="0" t="n">
        <v>0.5</v>
      </c>
      <c r="E26" s="7"/>
      <c r="F26" s="0" t="n">
        <v>2</v>
      </c>
      <c r="G26" s="17" t="n">
        <f aca="false">IF(E26="",0,IF(F26="",D26*E26,MIN(D26*E26,F26)))</f>
        <v>0</v>
      </c>
    </row>
    <row r="27" customFormat="false" ht="15.75" hidden="false" customHeight="true" outlineLevel="0" collapsed="false">
      <c r="B27" s="10" t="s">
        <v>114</v>
      </c>
      <c r="C27" s="10" t="s">
        <v>97</v>
      </c>
      <c r="D27" s="0" t="n">
        <v>0.25</v>
      </c>
      <c r="E27" s="7"/>
      <c r="F27" s="0" t="n">
        <v>1</v>
      </c>
      <c r="G27" s="17" t="n">
        <f aca="false">IF(E27="",0,IF(F27="",D27*E27,MIN(D27*E27,F27)))</f>
        <v>0</v>
      </c>
    </row>
    <row r="28" customFormat="false" ht="31.5" hidden="false" customHeight="true" outlineLevel="0" collapsed="false">
      <c r="B28" s="10" t="s">
        <v>115</v>
      </c>
      <c r="C28" s="10" t="s">
        <v>116</v>
      </c>
      <c r="D28" s="0" t="n">
        <v>0.25</v>
      </c>
      <c r="E28" s="7"/>
      <c r="F28" s="0" t="n">
        <v>2</v>
      </c>
      <c r="G28" s="17" t="n">
        <f aca="false">IF(E28="",0,IF(F28="",D28*E28,MIN(D28*E28,F28)))</f>
        <v>0</v>
      </c>
    </row>
    <row r="29" customFormat="false" ht="15.75" hidden="false" customHeight="true" outlineLevel="0" collapsed="false">
      <c r="B29" s="18" t="s">
        <v>98</v>
      </c>
      <c r="C29" s="10" t="s">
        <v>107</v>
      </c>
      <c r="D29" s="0" t="n">
        <v>0.25</v>
      </c>
      <c r="E29" s="7"/>
      <c r="G29" s="17" t="n">
        <f aca="false">IF(E29="",0,IF(F29="",D29*E29,MIN(D29*E29,F29)))</f>
        <v>0</v>
      </c>
    </row>
    <row r="30" customFormat="false" ht="15.75" hidden="false" customHeight="true" outlineLevel="0" collapsed="false">
      <c r="B30" s="10" t="s">
        <v>117</v>
      </c>
      <c r="C30" s="10" t="s">
        <v>118</v>
      </c>
      <c r="D30" s="0" t="n">
        <v>3</v>
      </c>
      <c r="E30" s="7"/>
      <c r="F30" s="0" t="n">
        <v>8</v>
      </c>
      <c r="G30" s="17" t="n">
        <f aca="false">IF(E30="",0,IF(F30="",D30*E30,MIN(D30*E30,F30)))</f>
        <v>0</v>
      </c>
    </row>
    <row r="31" customFormat="false" ht="31.5" hidden="false" customHeight="true" outlineLevel="0" collapsed="false">
      <c r="B31" s="18" t="s">
        <v>98</v>
      </c>
      <c r="C31" s="10" t="s">
        <v>119</v>
      </c>
      <c r="D31" s="0" t="n">
        <v>0.5</v>
      </c>
      <c r="E31" s="7"/>
      <c r="G31" s="17" t="n">
        <f aca="false">IF(E31="",0,IF(F31="",D31*E31,MIN(D31*E31,F31)))</f>
        <v>0</v>
      </c>
    </row>
    <row r="32" customFormat="false" ht="31.5" hidden="false" customHeight="true" outlineLevel="0" collapsed="false">
      <c r="C32" s="10" t="s">
        <v>120</v>
      </c>
      <c r="D32" s="0" t="n">
        <v>0.5</v>
      </c>
      <c r="E32" s="7"/>
      <c r="G32" s="17" t="n">
        <f aca="false">IF(E32="",0,IF(F32="",D32*E32,MIN(D32*E32,F32)))</f>
        <v>0</v>
      </c>
    </row>
    <row r="33" customFormat="false" ht="31.5" hidden="false" customHeight="true" outlineLevel="0" collapsed="false">
      <c r="B33" s="10" t="s">
        <v>121</v>
      </c>
      <c r="C33" s="10" t="s">
        <v>118</v>
      </c>
      <c r="D33" s="0" t="n">
        <v>1</v>
      </c>
      <c r="E33" s="7"/>
      <c r="F33" s="0" t="n">
        <v>3</v>
      </c>
      <c r="G33" s="17" t="n">
        <f aca="false">IF(E33="",0,IF(F33="",D33*E33,MIN(D33*E33,F33)))</f>
        <v>0</v>
      </c>
    </row>
    <row r="34" customFormat="false" ht="15.75" hidden="false" customHeight="true" outlineLevel="0" collapsed="false">
      <c r="B34" s="10" t="s">
        <v>122</v>
      </c>
      <c r="C34" s="10" t="s">
        <v>123</v>
      </c>
      <c r="D34" s="0" t="n">
        <v>0.5</v>
      </c>
      <c r="E34" s="7"/>
      <c r="F34" s="0" t="n">
        <v>4</v>
      </c>
      <c r="G34" s="17" t="n">
        <f aca="false">IF(E34="",0,IF(F34="",D34*E34,MIN(D34*E34,F34)))</f>
        <v>0</v>
      </c>
    </row>
    <row r="35" customFormat="false" ht="15.75" hidden="false" customHeight="true" outlineLevel="0" collapsed="false">
      <c r="B35" s="18" t="s">
        <v>98</v>
      </c>
      <c r="C35" s="10" t="s">
        <v>99</v>
      </c>
      <c r="D35" s="0" t="n">
        <v>0.5</v>
      </c>
      <c r="E35" s="7"/>
      <c r="G35" s="17" t="n">
        <f aca="false">IF(E35="",0,IF(F35="",D35*E35,MIN(D35*E35,F35)))</f>
        <v>0</v>
      </c>
    </row>
    <row r="36" customFormat="false" ht="31.5" hidden="false" customHeight="true" outlineLevel="0" collapsed="false">
      <c r="B36" s="10" t="s">
        <v>124</v>
      </c>
      <c r="C36" s="10" t="s">
        <v>125</v>
      </c>
      <c r="D36" s="0" t="n">
        <v>0.05</v>
      </c>
      <c r="E36" s="7"/>
      <c r="F36" s="0" t="n">
        <v>7.5</v>
      </c>
      <c r="G36" s="17" t="n">
        <f aca="false">IF(E36="",0,IF(F36="",D36*E36,MIN(D36*E36,F36)))</f>
        <v>0</v>
      </c>
    </row>
    <row r="37" customFormat="false" ht="15" hidden="false" customHeight="false" outlineLevel="0" collapsed="false">
      <c r="A37" s="19"/>
      <c r="B37" s="20" t="s">
        <v>126</v>
      </c>
      <c r="C37" s="19" t="s">
        <v>127</v>
      </c>
      <c r="D37" s="21" t="n">
        <f aca="false">'Ponderações &amp; PR'!D15</f>
        <v>0.4</v>
      </c>
      <c r="E37" s="19" t="s">
        <v>128</v>
      </c>
      <c r="F37" s="19" t="n">
        <f aca="false">'Ponderações &amp; PR'!E15</f>
        <v>28</v>
      </c>
      <c r="G37" s="22" t="n">
        <f aca="false">SUM(G5:G36)</f>
        <v>0</v>
      </c>
      <c r="H37" s="19"/>
    </row>
    <row r="39" customFormat="false" ht="31.5" hidden="false" customHeight="true" outlineLevel="0" collapsed="false">
      <c r="A39" s="16" t="s">
        <v>129</v>
      </c>
      <c r="B39" s="10" t="s">
        <v>130</v>
      </c>
      <c r="C39" s="10" t="s">
        <v>131</v>
      </c>
      <c r="D39" s="0" t="n">
        <v>2</v>
      </c>
      <c r="E39" s="7"/>
      <c r="G39" s="17" t="n">
        <f aca="false">IF(E39="",0,IF(F39="",D39*E39,MIN(D39*E39,F39)))</f>
        <v>0</v>
      </c>
    </row>
    <row r="40" customFormat="false" ht="15.75" hidden="false" customHeight="true" outlineLevel="0" collapsed="false">
      <c r="B40" s="18" t="s">
        <v>98</v>
      </c>
      <c r="C40" s="10" t="s">
        <v>132</v>
      </c>
      <c r="D40" s="0" t="n">
        <v>1.5</v>
      </c>
      <c r="E40" s="7"/>
      <c r="G40" s="17" t="n">
        <f aca="false">IF(E40="",0,IF(F40="",D40*E40,MIN(D40*E40,F40)))</f>
        <v>0</v>
      </c>
    </row>
    <row r="41" customFormat="false" ht="15.75" hidden="false" customHeight="true" outlineLevel="0" collapsed="false">
      <c r="C41" s="10" t="s">
        <v>133</v>
      </c>
      <c r="D41" s="0" t="n">
        <v>0.5</v>
      </c>
      <c r="E41" s="7"/>
      <c r="G41" s="17" t="n">
        <f aca="false">IF(E41="",0,IF(F41="",D41*E41,MIN(D41*E41,F41)))</f>
        <v>0</v>
      </c>
    </row>
    <row r="42" customFormat="false" ht="15.75" hidden="false" customHeight="true" outlineLevel="0" collapsed="false">
      <c r="C42" s="10" t="s">
        <v>134</v>
      </c>
      <c r="D42" s="0" t="n">
        <v>2</v>
      </c>
      <c r="E42" s="7"/>
      <c r="G42" s="17" t="n">
        <f aca="false">IF(E42="",0,IF(F42="",D42*E42,MIN(D42*E42,F42)))</f>
        <v>0</v>
      </c>
    </row>
    <row r="43" customFormat="false" ht="15.75" hidden="false" customHeight="true" outlineLevel="0" collapsed="false">
      <c r="C43" s="10" t="s">
        <v>135</v>
      </c>
      <c r="D43" s="0" t="n">
        <v>0.5</v>
      </c>
      <c r="E43" s="7"/>
      <c r="G43" s="17" t="n">
        <f aca="false">IF(E43="",0,IF(F43="",D43*E43,MIN(D43*E43,F43)))</f>
        <v>0</v>
      </c>
    </row>
    <row r="44" customFormat="false" ht="15.75" hidden="false" customHeight="true" outlineLevel="0" collapsed="false">
      <c r="C44" s="10" t="s">
        <v>136</v>
      </c>
      <c r="D44" s="0" t="n">
        <v>1</v>
      </c>
      <c r="E44" s="7"/>
      <c r="G44" s="17" t="n">
        <f aca="false">IF(E44="",0,IF(F44="",D44*E44,MIN(D44*E44,F44)))</f>
        <v>0</v>
      </c>
    </row>
    <row r="45" customFormat="false" ht="15.75" hidden="false" customHeight="true" outlineLevel="0" collapsed="false">
      <c r="C45" s="10" t="s">
        <v>137</v>
      </c>
      <c r="D45" s="0" t="n">
        <v>2</v>
      </c>
      <c r="E45" s="7"/>
      <c r="G45" s="17" t="n">
        <f aca="false">IF(E45="",0,IF(F45="",D45*E45,MIN(D45*E45,F45)))</f>
        <v>0</v>
      </c>
    </row>
    <row r="46" customFormat="false" ht="15.75" hidden="false" customHeight="true" outlineLevel="0" collapsed="false">
      <c r="C46" s="10" t="s">
        <v>138</v>
      </c>
      <c r="D46" s="0" t="n">
        <v>3</v>
      </c>
      <c r="E46" s="7"/>
      <c r="G46" s="17" t="n">
        <f aca="false">IF(E46="",0,IF(F46="",D46*E46,MIN(D46*E46,F46)))</f>
        <v>0</v>
      </c>
    </row>
    <row r="47" customFormat="false" ht="15" hidden="false" customHeight="false" outlineLevel="0" collapsed="false">
      <c r="A47" s="19"/>
      <c r="B47" s="20" t="s">
        <v>139</v>
      </c>
      <c r="C47" s="19" t="s">
        <v>127</v>
      </c>
      <c r="D47" s="21" t="n">
        <f aca="false">'Ponderações &amp; PR'!D16</f>
        <v>0.25</v>
      </c>
      <c r="E47" s="19" t="s">
        <v>128</v>
      </c>
      <c r="F47" s="19" t="n">
        <f aca="false">'Ponderações &amp; PR'!E16</f>
        <v>10</v>
      </c>
      <c r="G47" s="22" t="n">
        <f aca="false">SUM(G39:G46)</f>
        <v>0</v>
      </c>
      <c r="H47" s="19"/>
    </row>
    <row r="49" customFormat="false" ht="30" hidden="false" customHeight="true" outlineLevel="0" collapsed="false">
      <c r="A49" s="16" t="s">
        <v>140</v>
      </c>
      <c r="B49" s="10" t="s">
        <v>141</v>
      </c>
      <c r="C49" s="10" t="s">
        <v>142</v>
      </c>
      <c r="D49" s="0" t="n">
        <v>0.5</v>
      </c>
      <c r="E49" s="7"/>
      <c r="G49" s="17" t="n">
        <f aca="false">IF(E49="",0,IF(F49="",D49*E49,MIN(D49*E49,F49)))</f>
        <v>0</v>
      </c>
    </row>
    <row r="50" customFormat="false" ht="15.75" hidden="false" customHeight="true" outlineLevel="0" collapsed="false">
      <c r="B50" s="18" t="s">
        <v>98</v>
      </c>
      <c r="C50" s="10" t="s">
        <v>143</v>
      </c>
      <c r="D50" s="0" t="n">
        <v>1.5</v>
      </c>
      <c r="E50" s="7"/>
      <c r="G50" s="17" t="n">
        <f aca="false">IF(E50="",0,IF(F50="",D50*E50,MIN(D50*E50,F50)))</f>
        <v>0</v>
      </c>
    </row>
    <row r="51" customFormat="false" ht="31.5" hidden="false" customHeight="true" outlineLevel="0" collapsed="false">
      <c r="C51" s="10" t="s">
        <v>144</v>
      </c>
      <c r="D51" s="0" t="n">
        <v>0.5</v>
      </c>
      <c r="E51" s="7"/>
      <c r="G51" s="17" t="n">
        <f aca="false">IF(E51="",0,IF(F51="",D51*E51,MIN(D51*E51,F51)))</f>
        <v>0</v>
      </c>
    </row>
    <row r="52" customFormat="false" ht="15.75" hidden="false" customHeight="true" outlineLevel="0" collapsed="false">
      <c r="C52" s="10" t="s">
        <v>134</v>
      </c>
      <c r="D52" s="0" t="n">
        <v>1</v>
      </c>
      <c r="E52" s="7"/>
      <c r="G52" s="17" t="n">
        <f aca="false">IF(E52="",0,IF(F52="",D52*E52,MIN(D52*E52,F52)))</f>
        <v>0</v>
      </c>
    </row>
    <row r="53" customFormat="false" ht="15.75" hidden="false" customHeight="true" outlineLevel="0" collapsed="false">
      <c r="C53" s="10" t="s">
        <v>145</v>
      </c>
      <c r="D53" s="0" t="n">
        <v>1</v>
      </c>
      <c r="E53" s="7"/>
      <c r="G53" s="17" t="n">
        <f aca="false">IF(E53="",0,IF(F53="",D53*E53,MIN(D53*E53,F53)))</f>
        <v>0</v>
      </c>
    </row>
    <row r="54" customFormat="false" ht="15" hidden="false" customHeight="false" outlineLevel="0" collapsed="false">
      <c r="A54" s="19"/>
      <c r="B54" s="20" t="s">
        <v>146</v>
      </c>
      <c r="C54" s="19" t="s">
        <v>127</v>
      </c>
      <c r="D54" s="21" t="n">
        <f aca="false">'Ponderações &amp; PR'!D17</f>
        <v>0.15</v>
      </c>
      <c r="E54" s="19" t="s">
        <v>128</v>
      </c>
      <c r="F54" s="19" t="n">
        <f aca="false">'Ponderações &amp; PR'!E17</f>
        <v>5</v>
      </c>
      <c r="G54" s="22" t="n">
        <f aca="false">SUM(G49:G53)</f>
        <v>0</v>
      </c>
      <c r="H54" s="19"/>
    </row>
    <row r="56" customFormat="false" ht="45" hidden="false" customHeight="true" outlineLevel="0" collapsed="false">
      <c r="A56" s="16" t="s">
        <v>147</v>
      </c>
      <c r="B56" s="10" t="s">
        <v>148</v>
      </c>
      <c r="C56" s="10" t="s">
        <v>149</v>
      </c>
      <c r="D56" s="0" t="n">
        <v>2</v>
      </c>
      <c r="E56" s="7"/>
      <c r="G56" s="17" t="n">
        <f aca="false">IF(E56="",0,IF(F56="",D56*E56,MIN(D56*E56,F56)))</f>
        <v>0</v>
      </c>
    </row>
    <row r="57" customFormat="false" ht="15.75" hidden="false" customHeight="true" outlineLevel="0" collapsed="false">
      <c r="B57" s="18" t="s">
        <v>98</v>
      </c>
      <c r="C57" s="10" t="s">
        <v>150</v>
      </c>
      <c r="D57" s="0" t="n">
        <v>1.5</v>
      </c>
      <c r="E57" s="7"/>
      <c r="G57" s="17" t="n">
        <f aca="false">IF(E57="",0,IF(F57="",D57*E57,MIN(D57*E57,F57)))</f>
        <v>0</v>
      </c>
    </row>
    <row r="58" customFormat="false" ht="15.75" hidden="false" customHeight="true" outlineLevel="0" collapsed="false">
      <c r="B58" s="10" t="s">
        <v>151</v>
      </c>
      <c r="C58" s="10" t="s">
        <v>149</v>
      </c>
      <c r="D58" s="0" t="n">
        <v>0.5</v>
      </c>
      <c r="E58" s="7"/>
      <c r="F58" s="0" t="n">
        <v>1.5</v>
      </c>
      <c r="G58" s="17" t="n">
        <f aca="false">IF(E58="",0,IF(F58="",D58*E58,MIN(D58*E58,F58)))</f>
        <v>0</v>
      </c>
    </row>
    <row r="59" customFormat="false" ht="15.75" hidden="false" customHeight="true" outlineLevel="0" collapsed="false">
      <c r="B59" s="10" t="s">
        <v>152</v>
      </c>
      <c r="C59" s="10" t="s">
        <v>153</v>
      </c>
      <c r="D59" s="0" t="n">
        <v>0.25</v>
      </c>
      <c r="E59" s="7"/>
      <c r="F59" s="0" t="n">
        <v>3</v>
      </c>
      <c r="G59" s="17" t="n">
        <f aca="false">IF(E59="",0,IF(F59="",D59*E59,MIN(D59*E59,F59)))</f>
        <v>0</v>
      </c>
    </row>
    <row r="60" customFormat="false" ht="15.75" hidden="false" customHeight="true" outlineLevel="0" collapsed="false">
      <c r="B60" s="18" t="s">
        <v>98</v>
      </c>
      <c r="C60" s="10" t="s">
        <v>154</v>
      </c>
      <c r="D60" s="0" t="n">
        <v>1</v>
      </c>
      <c r="E60" s="7"/>
      <c r="G60" s="17" t="n">
        <f aca="false">IF(E60="",0,IF(F60="",D60*E60,MIN(D60*E60,F60)))</f>
        <v>0</v>
      </c>
    </row>
    <row r="61" customFormat="false" ht="15.75" hidden="false" customHeight="true" outlineLevel="0" collapsed="false">
      <c r="C61" s="10" t="s">
        <v>107</v>
      </c>
      <c r="D61" s="0" t="n">
        <v>0.25</v>
      </c>
      <c r="E61" s="7"/>
      <c r="G61" s="17" t="n">
        <f aca="false">IF(E61="",0,IF(F61="",D61*E61,MIN(D61*E61,F61)))</f>
        <v>0</v>
      </c>
    </row>
    <row r="62" customFormat="false" ht="15.75" hidden="false" customHeight="true" outlineLevel="0" collapsed="false">
      <c r="B62" s="10" t="s">
        <v>155</v>
      </c>
      <c r="C62" s="10" t="s">
        <v>156</v>
      </c>
      <c r="D62" s="0" t="n">
        <v>0.05</v>
      </c>
      <c r="E62" s="7"/>
      <c r="F62" s="0" t="n">
        <v>3</v>
      </c>
      <c r="G62" s="17" t="n">
        <f aca="false">IF(E62="",0,IF(F62="",D62*E62,MIN(D62*E62,F62)))</f>
        <v>0</v>
      </c>
    </row>
    <row r="63" customFormat="false" ht="15.75" hidden="false" customHeight="true" outlineLevel="0" collapsed="false">
      <c r="B63" s="18" t="s">
        <v>98</v>
      </c>
      <c r="C63" s="10" t="s">
        <v>157</v>
      </c>
      <c r="D63" s="0" t="n">
        <v>0.5</v>
      </c>
      <c r="E63" s="7"/>
      <c r="G63" s="17" t="n">
        <f aca="false">IF(E63="",0,IF(F63="",D63*E63,MIN(D63*E63,F63)))</f>
        <v>0</v>
      </c>
    </row>
    <row r="64" customFormat="false" ht="15.75" hidden="false" customHeight="true" outlineLevel="0" collapsed="false">
      <c r="C64" s="10" t="s">
        <v>158</v>
      </c>
      <c r="D64" s="0" t="n">
        <v>0.5</v>
      </c>
      <c r="E64" s="7"/>
      <c r="G64" s="17" t="n">
        <f aca="false">IF(E64="",0,IF(F64="",D64*E64,MIN(D64*E64,F64)))</f>
        <v>0</v>
      </c>
    </row>
    <row r="65" customFormat="false" ht="31.5" hidden="false" customHeight="true" outlineLevel="0" collapsed="false">
      <c r="B65" s="10" t="s">
        <v>159</v>
      </c>
      <c r="C65" s="10" t="s">
        <v>160</v>
      </c>
      <c r="D65" s="0" t="n">
        <v>0.1</v>
      </c>
      <c r="E65" s="7"/>
      <c r="F65" s="0" t="n">
        <v>2</v>
      </c>
      <c r="G65" s="17" t="n">
        <f aca="false">IF(E65="",0,IF(F65="",D65*E65,MIN(D65*E65,F65)))</f>
        <v>0</v>
      </c>
    </row>
    <row r="66" customFormat="false" ht="15.75" hidden="false" customHeight="true" outlineLevel="0" collapsed="false">
      <c r="B66" s="18" t="s">
        <v>98</v>
      </c>
      <c r="C66" s="10" t="s">
        <v>161</v>
      </c>
      <c r="D66" s="0" t="n">
        <v>0.3</v>
      </c>
      <c r="E66" s="7"/>
      <c r="G66" s="17" t="n">
        <f aca="false">IF(E66="",0,IF(F66="",D66*E66,MIN(D66*E66,F66)))</f>
        <v>0</v>
      </c>
    </row>
    <row r="67" customFormat="false" ht="15.75" hidden="false" customHeight="true" outlineLevel="0" collapsed="false">
      <c r="C67" s="10" t="s">
        <v>162</v>
      </c>
      <c r="D67" s="0" t="n">
        <v>0.2</v>
      </c>
      <c r="E67" s="7"/>
      <c r="G67" s="17" t="n">
        <f aca="false">IF(E67="",0,IF(F67="",D67*E67,MIN(D67*E67,F67)))</f>
        <v>0</v>
      </c>
    </row>
    <row r="68" customFormat="false" ht="15.75" hidden="false" customHeight="true" outlineLevel="0" collapsed="false">
      <c r="C68" s="10" t="s">
        <v>163</v>
      </c>
      <c r="D68" s="0" t="n">
        <v>0.1</v>
      </c>
      <c r="E68" s="7"/>
      <c r="G68" s="17" t="n">
        <f aca="false">IF(E68="",0,IF(F68="",D68*E68,MIN(D68*E68,F68)))</f>
        <v>0</v>
      </c>
    </row>
    <row r="69" customFormat="false" ht="15.75" hidden="false" customHeight="true" outlineLevel="0" collapsed="false">
      <c r="B69" s="10" t="s">
        <v>164</v>
      </c>
      <c r="C69" s="10" t="s">
        <v>165</v>
      </c>
      <c r="D69" s="0" t="n">
        <v>0.5</v>
      </c>
      <c r="E69" s="7"/>
      <c r="F69" s="0" t="n">
        <v>4</v>
      </c>
      <c r="G69" s="17" t="n">
        <f aca="false">IF(E69="",0,IF(F69="",D69*E69,MIN(D69*E69,F69)))</f>
        <v>0</v>
      </c>
    </row>
    <row r="70" customFormat="false" ht="15.75" hidden="false" customHeight="true" outlineLevel="0" collapsed="false">
      <c r="B70" s="18" t="s">
        <v>98</v>
      </c>
      <c r="C70" s="10" t="s">
        <v>107</v>
      </c>
      <c r="D70" s="0" t="n">
        <v>0.25</v>
      </c>
      <c r="E70" s="7"/>
      <c r="G70" s="17" t="n">
        <f aca="false">IF(E70="",0,IF(F70="",D70*E70,MIN(D70*E70,F70)))</f>
        <v>0</v>
      </c>
    </row>
    <row r="71" customFormat="false" ht="15.75" hidden="false" customHeight="true" outlineLevel="0" collapsed="false">
      <c r="C71" s="10" t="s">
        <v>166</v>
      </c>
      <c r="D71" s="0" t="n">
        <v>0.25</v>
      </c>
      <c r="E71" s="7"/>
      <c r="G71" s="17" t="n">
        <f aca="false">IF(E71="",0,IF(F71="",D71*E71,MIN(D71*E71,F71)))</f>
        <v>0</v>
      </c>
    </row>
    <row r="72" customFormat="false" ht="15.75" hidden="false" customHeight="true" outlineLevel="0" collapsed="false">
      <c r="B72" s="18" t="s">
        <v>104</v>
      </c>
      <c r="C72" s="10" t="s">
        <v>167</v>
      </c>
      <c r="D72" s="0" t="n">
        <v>-0.25</v>
      </c>
      <c r="E72" s="7"/>
      <c r="G72" s="17" t="n">
        <f aca="false">IF(E72="",0,IF(F72="",D72*E72,MIN(D72*E72,F72)))</f>
        <v>0</v>
      </c>
    </row>
    <row r="73" customFormat="false" ht="15.75" hidden="false" customHeight="true" outlineLevel="0" collapsed="false">
      <c r="B73" s="10" t="s">
        <v>168</v>
      </c>
      <c r="C73" s="10" t="s">
        <v>169</v>
      </c>
      <c r="D73" s="0" t="n">
        <v>0.25</v>
      </c>
      <c r="E73" s="7"/>
      <c r="F73" s="0" t="n">
        <v>2</v>
      </c>
      <c r="G73" s="17" t="n">
        <f aca="false">IF(E73="",0,IF(F73="",D73*E73,MIN(D73*E73,F73)))</f>
        <v>0</v>
      </c>
    </row>
    <row r="74" customFormat="false" ht="15.75" hidden="false" customHeight="true" outlineLevel="0" collapsed="false">
      <c r="B74" s="18" t="s">
        <v>98</v>
      </c>
      <c r="C74" s="10" t="s">
        <v>107</v>
      </c>
      <c r="D74" s="0" t="n">
        <v>0.25</v>
      </c>
      <c r="E74" s="7"/>
      <c r="G74" s="17" t="n">
        <f aca="false">IF(E74="",0,IF(F74="",D74*E74,MIN(D74*E74,F74)))</f>
        <v>0</v>
      </c>
    </row>
    <row r="75" customFormat="false" ht="31.5" hidden="false" customHeight="true" outlineLevel="0" collapsed="false">
      <c r="B75" s="10" t="s">
        <v>170</v>
      </c>
      <c r="C75" s="10" t="s">
        <v>171</v>
      </c>
      <c r="D75" s="0" t="n">
        <v>0.5</v>
      </c>
      <c r="E75" s="7"/>
      <c r="F75" s="0" t="n">
        <v>1.5</v>
      </c>
      <c r="G75" s="17" t="n">
        <f aca="false">IF(E75="",0,IF(F75="",D75*E75,MIN(D75*E75,F75)))</f>
        <v>0</v>
      </c>
    </row>
    <row r="76" customFormat="false" ht="15.75" hidden="false" customHeight="true" outlineLevel="0" collapsed="false">
      <c r="B76" s="18" t="s">
        <v>98</v>
      </c>
      <c r="C76" s="10" t="s">
        <v>172</v>
      </c>
      <c r="D76" s="0" t="n">
        <v>0.25</v>
      </c>
      <c r="E76" s="7"/>
      <c r="G76" s="17" t="n">
        <f aca="false">IF(E76="",0,IF(F76="",D76*E76,MIN(D76*E76,F76)))</f>
        <v>0</v>
      </c>
    </row>
    <row r="77" customFormat="false" ht="15" hidden="false" customHeight="false" outlineLevel="0" collapsed="false">
      <c r="A77" s="19"/>
      <c r="B77" s="20" t="s">
        <v>173</v>
      </c>
      <c r="C77" s="19" t="s">
        <v>127</v>
      </c>
      <c r="D77" s="21" t="n">
        <f aca="false">'Ponderações &amp; PR'!D18</f>
        <v>0.1</v>
      </c>
      <c r="E77" s="19" t="s">
        <v>128</v>
      </c>
      <c r="F77" s="19" t="n">
        <f aca="false">'Ponderações &amp; PR'!E18</f>
        <v>7</v>
      </c>
      <c r="G77" s="22" t="n">
        <f aca="false">SUM(G56:G76)</f>
        <v>0</v>
      </c>
      <c r="H77" s="19"/>
    </row>
    <row r="79" customFormat="false" ht="30" hidden="false" customHeight="true" outlineLevel="0" collapsed="false">
      <c r="A79" s="16" t="s">
        <v>174</v>
      </c>
      <c r="B79" s="10" t="s">
        <v>175</v>
      </c>
      <c r="C79" s="10" t="s">
        <v>176</v>
      </c>
      <c r="D79" s="0" t="n">
        <v>2</v>
      </c>
      <c r="E79" s="7"/>
      <c r="F79" s="0" t="n">
        <v>8</v>
      </c>
      <c r="G79" s="17" t="n">
        <f aca="false">IF(E79="",0,IF(F79="",D79*E79,MIN(D79*E79,F79)))</f>
        <v>0</v>
      </c>
    </row>
    <row r="80" customFormat="false" ht="31.5" hidden="false" customHeight="true" outlineLevel="0" collapsed="false">
      <c r="B80" s="10" t="s">
        <v>177</v>
      </c>
      <c r="C80" s="10" t="s">
        <v>176</v>
      </c>
      <c r="D80" s="0" t="n">
        <v>1</v>
      </c>
      <c r="E80" s="7"/>
      <c r="F80" s="0" t="n">
        <v>3</v>
      </c>
      <c r="G80" s="17" t="n">
        <f aca="false">IF(E80="",0,IF(F80="",D80*E80,MIN(D80*E80,F80)))</f>
        <v>0</v>
      </c>
    </row>
    <row r="81" customFormat="false" ht="31.5" hidden="false" customHeight="true" outlineLevel="0" collapsed="false">
      <c r="B81" s="10" t="s">
        <v>178</v>
      </c>
      <c r="C81" s="10" t="s">
        <v>179</v>
      </c>
      <c r="D81" s="0" t="n">
        <v>0.25</v>
      </c>
      <c r="E81" s="7"/>
      <c r="F81" s="0" t="n">
        <v>2</v>
      </c>
      <c r="G81" s="17" t="n">
        <f aca="false">IF(E81="",0,IF(F81="",D81*E81,MIN(D81*E81,F81)))</f>
        <v>0</v>
      </c>
    </row>
    <row r="82" customFormat="false" ht="15.75" hidden="false" customHeight="true" outlineLevel="0" collapsed="false">
      <c r="B82" s="18" t="s">
        <v>98</v>
      </c>
      <c r="C82" s="10" t="s">
        <v>180</v>
      </c>
      <c r="D82" s="0" t="n">
        <v>0.25</v>
      </c>
      <c r="E82" s="7"/>
      <c r="G82" s="17" t="n">
        <f aca="false">IF(E82="",0,IF(F82="",D82*E82,MIN(D82*E82,F82)))</f>
        <v>0</v>
      </c>
    </row>
    <row r="83" customFormat="false" ht="31.5" hidden="false" customHeight="true" outlineLevel="0" collapsed="false">
      <c r="B83" s="10" t="s">
        <v>181</v>
      </c>
      <c r="C83" s="10" t="s">
        <v>182</v>
      </c>
      <c r="D83" s="0" t="n">
        <v>0.5</v>
      </c>
      <c r="E83" s="7"/>
      <c r="G83" s="17" t="n">
        <f aca="false">IF(E83="",0,IF(F83="",D83*E83,MIN(D83*E83,F83)))</f>
        <v>0</v>
      </c>
    </row>
    <row r="84" customFormat="false" ht="30" hidden="false" customHeight="true" outlineLevel="0" collapsed="false">
      <c r="A84" s="16"/>
      <c r="B84" s="10" t="s">
        <v>183</v>
      </c>
      <c r="C84" s="10" t="s">
        <v>184</v>
      </c>
      <c r="D84" s="0" t="n">
        <v>0.5</v>
      </c>
      <c r="E84" s="7"/>
      <c r="F84" s="0" t="n">
        <v>1.5</v>
      </c>
      <c r="G84" s="17" t="n">
        <f aca="false">IF(E84="",0,IF(F84="",D84*E84,MIN(D84*E84,F84)))</f>
        <v>0</v>
      </c>
      <c r="H84" s="0" t="s">
        <v>185</v>
      </c>
    </row>
    <row r="85" customFormat="false" ht="15.75" hidden="false" customHeight="true" outlineLevel="0" collapsed="false">
      <c r="B85" s="18" t="s">
        <v>98</v>
      </c>
      <c r="C85" s="10" t="s">
        <v>186</v>
      </c>
      <c r="D85" s="0" t="n">
        <v>0.5</v>
      </c>
      <c r="E85" s="7"/>
      <c r="G85" s="17" t="n">
        <f aca="false">IF(E85="",0,IF(F85="",D85*E85,MIN(D85*E85,F85)))</f>
        <v>0</v>
      </c>
    </row>
    <row r="86" customFormat="false" ht="15.75" hidden="false" customHeight="true" outlineLevel="0" collapsed="false">
      <c r="B86" s="18"/>
      <c r="C86" s="10" t="s">
        <v>187</v>
      </c>
      <c r="D86" s="0" t="n">
        <v>1</v>
      </c>
      <c r="E86" s="7"/>
      <c r="G86" s="17" t="n">
        <f aca="false">IF(E86="",0,IF(F86="",D86*E86,MIN(D86*E86,F86)))</f>
        <v>0</v>
      </c>
    </row>
    <row r="87" customFormat="false" ht="15.75" hidden="false" customHeight="true" outlineLevel="0" collapsed="false">
      <c r="B87" s="18"/>
      <c r="C87" s="10" t="s">
        <v>188</v>
      </c>
      <c r="D87" s="0" t="n">
        <v>0.5</v>
      </c>
      <c r="E87" s="7"/>
      <c r="G87" s="17" t="n">
        <f aca="false">IF(E87="",0,IF(F87="",D87*E87,MIN(D87*E87,F87)))</f>
        <v>0</v>
      </c>
    </row>
    <row r="88" customFormat="false" ht="15.75" hidden="false" customHeight="true" outlineLevel="0" collapsed="false">
      <c r="B88" s="18"/>
      <c r="C88" s="10" t="s">
        <v>189</v>
      </c>
      <c r="D88" s="0" t="n">
        <v>0.5</v>
      </c>
      <c r="E88" s="7"/>
      <c r="G88" s="17" t="n">
        <f aca="false">IF(E88="",0,IF(F88="",D88*E88,MIN(D88*E88,F88)))</f>
        <v>0</v>
      </c>
    </row>
    <row r="89" customFormat="false" ht="15.75" hidden="false" customHeight="true" outlineLevel="0" collapsed="false">
      <c r="B89" s="18"/>
      <c r="C89" s="10" t="s">
        <v>190</v>
      </c>
      <c r="D89" s="0" t="n">
        <v>0.25</v>
      </c>
      <c r="E89" s="7"/>
      <c r="G89" s="17" t="n">
        <f aca="false">IF(E89="",0,IF(F89="",D89*E89,MIN(D89*E89,F89)))</f>
        <v>0</v>
      </c>
    </row>
    <row r="90" customFormat="false" ht="15" hidden="false" customHeight="false" outlineLevel="0" collapsed="false">
      <c r="A90" s="19"/>
      <c r="B90" s="20" t="s">
        <v>191</v>
      </c>
      <c r="C90" s="19" t="s">
        <v>127</v>
      </c>
      <c r="D90" s="21" t="n">
        <f aca="false">'Ponderações &amp; PR'!D19</f>
        <v>0.1</v>
      </c>
      <c r="E90" s="19" t="s">
        <v>128</v>
      </c>
      <c r="F90" s="19" t="n">
        <f aca="false">'Ponderações &amp; PR'!E19</f>
        <v>7</v>
      </c>
      <c r="G90" s="22" t="n">
        <f aca="false">SUM(G79:G89)</f>
        <v>0</v>
      </c>
      <c r="H90" s="1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18" activePane="bottomLeft" state="frozen"/>
      <selection pane="topLeft" activeCell="A1" activeCellId="0" sqref="A1"/>
      <selection pane="bottomLeft" activeCell="A1" activeCellId="0" sqref="A1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5.02"/>
    <col collapsed="false" customWidth="true" hidden="false" outlineLevel="0" max="3" min="3" style="0" width="39.96"/>
    <col collapsed="false" customWidth="true" hidden="false" outlineLevel="0" max="6" min="4" style="0" width="11.97"/>
    <col collapsed="false" customWidth="true" hidden="false" outlineLevel="0" max="7" min="7" style="0" width="13.04"/>
    <col collapsed="false" customWidth="true" hidden="false" outlineLevel="0" max="8" min="8" style="0" width="45.06"/>
  </cols>
  <sheetData>
    <row r="1" customFormat="false" ht="18" hidden="false" customHeight="true" outlineLevel="0" collapsed="false">
      <c r="A1" s="1" t="s">
        <v>192</v>
      </c>
    </row>
    <row r="2" customFormat="false" ht="15" hidden="false" customHeight="false" outlineLevel="0" collapsed="false">
      <c r="A2" s="2" t="s">
        <v>87</v>
      </c>
    </row>
    <row r="4" customFormat="false" ht="30" hidden="false" customHeight="true" outlineLevel="0" collapsed="false">
      <c r="A4" s="15" t="s">
        <v>42</v>
      </c>
      <c r="B4" s="15" t="s">
        <v>88</v>
      </c>
      <c r="C4" s="15" t="s">
        <v>89</v>
      </c>
      <c r="D4" s="15" t="s">
        <v>90</v>
      </c>
      <c r="E4" s="15" t="s">
        <v>91</v>
      </c>
      <c r="F4" s="15" t="s">
        <v>92</v>
      </c>
      <c r="G4" s="15" t="s">
        <v>93</v>
      </c>
      <c r="H4" s="15" t="s">
        <v>94</v>
      </c>
    </row>
    <row r="5" customFormat="false" ht="45" hidden="false" customHeight="true" outlineLevel="0" collapsed="false">
      <c r="A5" s="16" t="s">
        <v>193</v>
      </c>
      <c r="B5" s="10" t="s">
        <v>194</v>
      </c>
      <c r="C5" s="10" t="s">
        <v>195</v>
      </c>
      <c r="D5" s="0" t="n">
        <v>0.5</v>
      </c>
      <c r="E5" s="7"/>
      <c r="F5" s="0" t="n">
        <v>10</v>
      </c>
      <c r="G5" s="17" t="n">
        <f aca="false">IF(E5="",0,IF(F5="",D5*E5,MIN(D5*E5,F5)))</f>
        <v>0</v>
      </c>
    </row>
    <row r="6" customFormat="false" ht="15.75" hidden="false" customHeight="true" outlineLevel="0" collapsed="false">
      <c r="B6" s="18" t="s">
        <v>98</v>
      </c>
      <c r="C6" s="10" t="s">
        <v>196</v>
      </c>
      <c r="D6" s="0" t="n">
        <v>0.5</v>
      </c>
      <c r="E6" s="7"/>
      <c r="G6" s="17" t="n">
        <f aca="false">IF(E6="",0,IF(F6="",D6*E6,MIN(D6*E6,F6)))</f>
        <v>0</v>
      </c>
    </row>
    <row r="7" customFormat="false" ht="15.75" hidden="false" customHeight="true" outlineLevel="0" collapsed="false">
      <c r="C7" s="10" t="s">
        <v>197</v>
      </c>
      <c r="D7" s="0" t="n">
        <v>1</v>
      </c>
      <c r="E7" s="7"/>
      <c r="G7" s="17" t="n">
        <f aca="false">IF(E7="",0,IF(F7="",D7*E7,MIN(D7*E7,F7)))</f>
        <v>0</v>
      </c>
    </row>
    <row r="8" customFormat="false" ht="15.75" hidden="false" customHeight="true" outlineLevel="0" collapsed="false">
      <c r="C8" s="10" t="s">
        <v>198</v>
      </c>
      <c r="D8" s="0" t="n">
        <v>2</v>
      </c>
      <c r="E8" s="7"/>
      <c r="G8" s="17" t="n">
        <f aca="false">IF(E8="",0,IF(F8="",D8*E8,MIN(D8*E8,F8)))</f>
        <v>0</v>
      </c>
    </row>
    <row r="9" customFormat="false" ht="15.75" hidden="false" customHeight="true" outlineLevel="0" collapsed="false">
      <c r="C9" s="10" t="s">
        <v>199</v>
      </c>
      <c r="D9" s="0" t="n">
        <v>0.5</v>
      </c>
      <c r="E9" s="7"/>
      <c r="G9" s="17" t="n">
        <f aca="false">IF(E9="",0,IF(F9="",D9*E9,MIN(D9*E9,F9)))</f>
        <v>0</v>
      </c>
    </row>
    <row r="10" customFormat="false" ht="15.75" hidden="false" customHeight="true" outlineLevel="0" collapsed="false">
      <c r="B10" s="10" t="s">
        <v>200</v>
      </c>
      <c r="C10" s="10" t="s">
        <v>201</v>
      </c>
      <c r="D10" s="0" t="n">
        <v>0.25</v>
      </c>
      <c r="E10" s="7"/>
      <c r="F10" s="0" t="n">
        <v>1</v>
      </c>
      <c r="G10" s="17" t="n">
        <f aca="false">IF(E10="",0,IF(F10="",D10*E10,MIN(D10*E10,F10)))</f>
        <v>0</v>
      </c>
    </row>
    <row r="11" customFormat="false" ht="15.75" hidden="false" customHeight="true" outlineLevel="0" collapsed="false">
      <c r="B11" s="10" t="s">
        <v>202</v>
      </c>
      <c r="C11" s="10" t="s">
        <v>203</v>
      </c>
      <c r="D11" s="0" t="n">
        <v>0.25</v>
      </c>
      <c r="E11" s="7"/>
      <c r="F11" s="0" t="n">
        <v>3</v>
      </c>
      <c r="G11" s="17" t="n">
        <f aca="false">IF(E11="",0,IF(F11="",D11*E11,MIN(D11*E11,F11)))</f>
        <v>0</v>
      </c>
    </row>
    <row r="12" customFormat="false" ht="15.75" hidden="false" customHeight="true" outlineLevel="0" collapsed="false">
      <c r="B12" s="18" t="s">
        <v>98</v>
      </c>
      <c r="C12" s="10" t="s">
        <v>204</v>
      </c>
      <c r="D12" s="0" t="n">
        <v>0.25</v>
      </c>
      <c r="E12" s="7"/>
      <c r="G12" s="17" t="n">
        <f aca="false">IF(E12="",0,IF(F12="",D12*E12,MIN(D12*E12,F12)))</f>
        <v>0</v>
      </c>
    </row>
    <row r="13" customFormat="false" ht="15.75" hidden="false" customHeight="true" outlineLevel="0" collapsed="false">
      <c r="C13" s="10" t="s">
        <v>205</v>
      </c>
      <c r="D13" s="0" t="n">
        <v>0.5</v>
      </c>
      <c r="E13" s="7"/>
      <c r="G13" s="17" t="n">
        <f aca="false">IF(E13="",0,IF(F13="",D13*E13,MIN(D13*E13,F13)))</f>
        <v>0</v>
      </c>
    </row>
    <row r="14" customFormat="false" ht="15.75" hidden="false" customHeight="true" outlineLevel="0" collapsed="false">
      <c r="C14" s="10" t="s">
        <v>206</v>
      </c>
      <c r="D14" s="0" t="n">
        <v>0.5</v>
      </c>
      <c r="E14" s="7"/>
      <c r="G14" s="17" t="n">
        <f aca="false">IF(E14="",0,IF(F14="",D14*E14,MIN(D14*E14,F14)))</f>
        <v>0</v>
      </c>
    </row>
    <row r="15" customFormat="false" ht="31.5" hidden="false" customHeight="true" outlineLevel="0" collapsed="false">
      <c r="B15" s="10" t="s">
        <v>207</v>
      </c>
      <c r="C15" s="10" t="s">
        <v>165</v>
      </c>
      <c r="D15" s="0" t="n">
        <v>0.25</v>
      </c>
      <c r="E15" s="7"/>
      <c r="F15" s="0" t="n">
        <v>2</v>
      </c>
      <c r="G15" s="17" t="n">
        <f aca="false">IF(E15="",0,IF(F15="",D15*E15,MIN(D15*E15,F15)))</f>
        <v>0</v>
      </c>
    </row>
    <row r="16" customFormat="false" ht="15.75" hidden="false" customHeight="true" outlineLevel="0" collapsed="false">
      <c r="B16" s="18" t="s">
        <v>98</v>
      </c>
      <c r="C16" s="10" t="s">
        <v>208</v>
      </c>
      <c r="D16" s="0" t="n">
        <v>0.5</v>
      </c>
      <c r="E16" s="7"/>
      <c r="G16" s="17" t="n">
        <f aca="false">IF(E16="",0,IF(F16="",D16*E16,MIN(D16*E16,F16)))</f>
        <v>0</v>
      </c>
    </row>
    <row r="17" customFormat="false" ht="15" hidden="false" customHeight="false" outlineLevel="0" collapsed="false">
      <c r="A17" s="19"/>
      <c r="B17" s="20" t="s">
        <v>209</v>
      </c>
      <c r="C17" s="19" t="s">
        <v>127</v>
      </c>
      <c r="D17" s="21" t="n">
        <f aca="false">'Ponderações &amp; PR'!D22</f>
        <v>0.3</v>
      </c>
      <c r="E17" s="19" t="s">
        <v>128</v>
      </c>
      <c r="F17" s="19" t="n">
        <f aca="false">'Ponderações &amp; PR'!E22</f>
        <v>5</v>
      </c>
      <c r="G17" s="22" t="n">
        <f aca="false">SUM(G5:G16)</f>
        <v>0</v>
      </c>
      <c r="H17" s="19"/>
    </row>
    <row r="19" customFormat="false" ht="30" hidden="false" customHeight="true" outlineLevel="0" collapsed="false">
      <c r="A19" s="16" t="s">
        <v>210</v>
      </c>
      <c r="B19" s="10" t="s">
        <v>211</v>
      </c>
      <c r="C19" s="10" t="s">
        <v>212</v>
      </c>
      <c r="D19" s="0" t="n">
        <v>5</v>
      </c>
      <c r="E19" s="7"/>
      <c r="G19" s="17" t="n">
        <f aca="false">IF(E19="",0,IF(F19="",D19*E19,MIN(D19*E19,F19)))</f>
        <v>0</v>
      </c>
    </row>
    <row r="20" customFormat="false" ht="15.75" hidden="false" customHeight="true" outlineLevel="0" collapsed="false">
      <c r="B20" s="18" t="s">
        <v>98</v>
      </c>
      <c r="C20" s="10" t="s">
        <v>213</v>
      </c>
      <c r="D20" s="0" t="n">
        <v>2.5</v>
      </c>
      <c r="E20" s="7"/>
      <c r="G20" s="17" t="n">
        <f aca="false">IF(E20="",0,IF(F20="",D20*E20,MIN(D20*E20,F20)))</f>
        <v>0</v>
      </c>
    </row>
    <row r="21" customFormat="false" ht="15.75" hidden="false" customHeight="true" outlineLevel="0" collapsed="false">
      <c r="B21" s="10" t="s">
        <v>214</v>
      </c>
      <c r="C21" s="10" t="s">
        <v>215</v>
      </c>
      <c r="D21" s="0" t="n">
        <v>1</v>
      </c>
      <c r="E21" s="7"/>
      <c r="F21" s="0" t="n">
        <v>6</v>
      </c>
      <c r="G21" s="17" t="n">
        <f aca="false">IF(E21="",0,IF(F21="",D21*E21,MIN(D21*E21,F21)))</f>
        <v>0</v>
      </c>
    </row>
    <row r="22" customFormat="false" ht="15.75" hidden="false" customHeight="true" outlineLevel="0" collapsed="false">
      <c r="B22" s="10" t="s">
        <v>216</v>
      </c>
      <c r="C22" s="10" t="s">
        <v>217</v>
      </c>
      <c r="D22" s="0" t="n">
        <v>4</v>
      </c>
      <c r="E22" s="7"/>
      <c r="G22" s="17" t="n">
        <f aca="false">IF(E22="",0,IF(F22="",D22*E22,MIN(D22*E22,F22)))</f>
        <v>0</v>
      </c>
    </row>
    <row r="23" customFormat="false" ht="15.75" hidden="false" customHeight="true" outlineLevel="0" collapsed="false">
      <c r="B23" s="10" t="s">
        <v>218</v>
      </c>
      <c r="C23" s="10" t="s">
        <v>219</v>
      </c>
      <c r="D23" s="0" t="n">
        <v>1</v>
      </c>
      <c r="E23" s="7"/>
      <c r="F23" s="0" t="n">
        <v>6</v>
      </c>
      <c r="G23" s="17" t="n">
        <f aca="false">IF(E23="",0,IF(F23="",D23*E23,MIN(D23*E23,F23)))</f>
        <v>0</v>
      </c>
    </row>
    <row r="24" customFormat="false" ht="31.5" hidden="false" customHeight="true" outlineLevel="0" collapsed="false">
      <c r="B24" s="10" t="s">
        <v>220</v>
      </c>
      <c r="C24" s="10" t="s">
        <v>221</v>
      </c>
      <c r="D24" s="0" t="n">
        <v>2</v>
      </c>
      <c r="E24" s="7"/>
      <c r="F24" s="0" t="n">
        <v>12</v>
      </c>
      <c r="G24" s="17" t="n">
        <f aca="false">IF(E24="",0,IF(F24="",D24*E24,MIN(D24*E24,F24)))</f>
        <v>0</v>
      </c>
    </row>
    <row r="25" customFormat="false" ht="15.75" hidden="false" customHeight="true" outlineLevel="0" collapsed="false">
      <c r="B25" s="10" t="s">
        <v>222</v>
      </c>
      <c r="C25" s="10" t="s">
        <v>217</v>
      </c>
      <c r="D25" s="0" t="n">
        <v>2.5</v>
      </c>
      <c r="E25" s="7"/>
      <c r="G25" s="17" t="n">
        <f aca="false">IF(E25="",0,IF(F25="",D25*E25,MIN(D25*E25,F25)))</f>
        <v>0</v>
      </c>
    </row>
    <row r="26" customFormat="false" ht="15.75" hidden="false" customHeight="true" outlineLevel="0" collapsed="false">
      <c r="B26" s="10" t="s">
        <v>223</v>
      </c>
      <c r="C26" s="10" t="s">
        <v>224</v>
      </c>
      <c r="D26" s="0" t="n">
        <v>5</v>
      </c>
      <c r="E26" s="7"/>
      <c r="G26" s="17" t="n">
        <f aca="false">IF(E26="",0,IF(F26="",D26*E26,MIN(D26*E26,F26)))</f>
        <v>0</v>
      </c>
    </row>
    <row r="27" customFormat="false" ht="15.75" hidden="false" customHeight="true" outlineLevel="0" collapsed="false">
      <c r="B27" s="10" t="s">
        <v>225</v>
      </c>
      <c r="C27" s="10" t="s">
        <v>226</v>
      </c>
      <c r="D27" s="0" t="n">
        <v>1</v>
      </c>
      <c r="E27" s="7"/>
      <c r="F27" s="0" t="n">
        <v>6</v>
      </c>
      <c r="G27" s="17" t="n">
        <f aca="false">IF(E27="",0,IF(F27="",D27*E27,MIN(D27*E27,F27)))</f>
        <v>0</v>
      </c>
    </row>
    <row r="28" customFormat="false" ht="31.5" hidden="false" customHeight="true" outlineLevel="0" collapsed="false">
      <c r="B28" s="10" t="s">
        <v>227</v>
      </c>
      <c r="C28" s="10" t="s">
        <v>228</v>
      </c>
      <c r="D28" s="0" t="n">
        <v>1.5</v>
      </c>
      <c r="E28" s="7"/>
      <c r="F28" s="0" t="n">
        <v>4</v>
      </c>
      <c r="G28" s="17" t="n">
        <f aca="false">IF(E28="",0,IF(F28="",D28*E28,MIN(D28*E28,F28)))</f>
        <v>0</v>
      </c>
    </row>
    <row r="29" customFormat="false" ht="15.75" hidden="false" customHeight="true" outlineLevel="0" collapsed="false">
      <c r="B29" s="18" t="s">
        <v>98</v>
      </c>
      <c r="C29" s="10" t="s">
        <v>229</v>
      </c>
      <c r="D29" s="0" t="n">
        <v>1</v>
      </c>
      <c r="E29" s="7"/>
      <c r="G29" s="17" t="n">
        <f aca="false">IF(E29="",0,IF(F29="",D29*E29,MIN(D29*E29,F29)))</f>
        <v>0</v>
      </c>
    </row>
    <row r="30" customFormat="false" ht="15" hidden="false" customHeight="false" outlineLevel="0" collapsed="false">
      <c r="A30" s="19"/>
      <c r="B30" s="20" t="s">
        <v>230</v>
      </c>
      <c r="C30" s="19" t="s">
        <v>127</v>
      </c>
      <c r="D30" s="21" t="n">
        <f aca="false">'Ponderações &amp; PR'!D23</f>
        <v>0.3</v>
      </c>
      <c r="E30" s="19" t="s">
        <v>128</v>
      </c>
      <c r="F30" s="19" t="n">
        <f aca="false">'Ponderações &amp; PR'!E23</f>
        <v>6</v>
      </c>
      <c r="G30" s="22" t="n">
        <f aca="false">SUM(G19:G29)</f>
        <v>0</v>
      </c>
      <c r="H30" s="19"/>
    </row>
    <row r="32" customFormat="false" ht="31.5" hidden="false" customHeight="true" outlineLevel="0" collapsed="false">
      <c r="A32" s="16" t="s">
        <v>231</v>
      </c>
      <c r="B32" s="10" t="s">
        <v>232</v>
      </c>
      <c r="C32" s="10" t="s">
        <v>153</v>
      </c>
      <c r="D32" s="0" t="n">
        <v>0.5</v>
      </c>
      <c r="E32" s="7"/>
      <c r="F32" s="0" t="n">
        <v>5</v>
      </c>
      <c r="G32" s="17" t="n">
        <f aca="false">IF(E32="",0,IF(F32="",D32*E32,MIN(D32*E32,F32)))</f>
        <v>0</v>
      </c>
    </row>
    <row r="33" customFormat="false" ht="15.75" hidden="false" customHeight="true" outlineLevel="0" collapsed="false">
      <c r="B33" s="18" t="s">
        <v>98</v>
      </c>
      <c r="C33" s="10" t="s">
        <v>107</v>
      </c>
      <c r="D33" s="0" t="n">
        <v>0.5</v>
      </c>
      <c r="E33" s="7"/>
      <c r="G33" s="17" t="n">
        <f aca="false">IF(E33="",0,IF(F33="",D33*E33,MIN(D33*E33,F33)))</f>
        <v>0</v>
      </c>
    </row>
    <row r="34" customFormat="false" ht="15.75" hidden="false" customHeight="true" outlineLevel="0" collapsed="false">
      <c r="C34" s="10" t="s">
        <v>233</v>
      </c>
      <c r="D34" s="0" t="n">
        <v>0.5</v>
      </c>
      <c r="E34" s="7"/>
      <c r="G34" s="17" t="n">
        <f aca="false">IF(E34="",0,IF(F34="",D34*E34,MIN(D34*E34,F34)))</f>
        <v>0</v>
      </c>
    </row>
    <row r="35" customFormat="false" ht="15.75" hidden="false" customHeight="true" outlineLevel="0" collapsed="false">
      <c r="C35" s="10" t="s">
        <v>234</v>
      </c>
      <c r="D35" s="0" t="n">
        <v>0.5</v>
      </c>
      <c r="E35" s="7"/>
      <c r="G35" s="17" t="n">
        <f aca="false">IF(E35="",0,IF(F35="",D35*E35,MIN(D35*E35,F35)))</f>
        <v>0</v>
      </c>
    </row>
    <row r="36" customFormat="false" ht="31.5" hidden="false" customHeight="true" outlineLevel="0" collapsed="false">
      <c r="B36" s="10" t="s">
        <v>235</v>
      </c>
      <c r="C36" s="10" t="s">
        <v>153</v>
      </c>
      <c r="D36" s="0" t="n">
        <v>0.3</v>
      </c>
      <c r="E36" s="7"/>
      <c r="F36" s="0" t="n">
        <v>4</v>
      </c>
      <c r="G36" s="17" t="n">
        <f aca="false">IF(E36="",0,IF(F36="",D36*E36,MIN(D36*E36,F36)))</f>
        <v>0</v>
      </c>
    </row>
    <row r="37" customFormat="false" ht="15.75" hidden="false" customHeight="true" outlineLevel="0" collapsed="false">
      <c r="B37" s="18" t="s">
        <v>98</v>
      </c>
      <c r="C37" s="10" t="s">
        <v>107</v>
      </c>
      <c r="D37" s="0" t="n">
        <v>0.3</v>
      </c>
      <c r="E37" s="7"/>
      <c r="G37" s="17" t="n">
        <f aca="false">IF(E37="",0,IF(F37="",D37*E37,MIN(D37*E37,F37)))</f>
        <v>0</v>
      </c>
    </row>
    <row r="38" customFormat="false" ht="15.75" hidden="false" customHeight="true" outlineLevel="0" collapsed="false">
      <c r="C38" s="10" t="s">
        <v>233</v>
      </c>
      <c r="D38" s="0" t="n">
        <v>0.3</v>
      </c>
      <c r="E38" s="7"/>
      <c r="G38" s="17" t="n">
        <f aca="false">IF(E38="",0,IF(F38="",D38*E38,MIN(D38*E38,F38)))</f>
        <v>0</v>
      </c>
    </row>
    <row r="39" customFormat="false" ht="15.75" hidden="false" customHeight="true" outlineLevel="0" collapsed="false">
      <c r="C39" s="10" t="s">
        <v>234</v>
      </c>
      <c r="D39" s="0" t="n">
        <v>0.3</v>
      </c>
      <c r="E39" s="7"/>
      <c r="G39" s="17" t="n">
        <f aca="false">IF(E39="",0,IF(F39="",D39*E39,MIN(D39*E39,F39)))</f>
        <v>0</v>
      </c>
    </row>
    <row r="40" customFormat="false" ht="15.75" hidden="false" customHeight="true" outlineLevel="0" collapsed="false">
      <c r="B40" s="10" t="s">
        <v>236</v>
      </c>
      <c r="C40" s="10" t="s">
        <v>237</v>
      </c>
      <c r="D40" s="0" t="n">
        <v>0.25</v>
      </c>
      <c r="E40" s="7"/>
      <c r="G40" s="17" t="n">
        <f aca="false">IF(E40="",0,IF(F40="",D40*E40,MIN(D40*E40,F40)))</f>
        <v>0</v>
      </c>
    </row>
    <row r="41" customFormat="false" ht="15.75" hidden="false" customHeight="true" outlineLevel="0" collapsed="false">
      <c r="B41" s="18" t="s">
        <v>98</v>
      </c>
      <c r="C41" s="10" t="s">
        <v>234</v>
      </c>
      <c r="D41" s="0" t="n">
        <v>0.25</v>
      </c>
      <c r="E41" s="7"/>
      <c r="G41" s="17" t="n">
        <f aca="false">IF(E41="",0,IF(F41="",D41*E41,MIN(D41*E41,F41)))</f>
        <v>0</v>
      </c>
    </row>
    <row r="42" customFormat="false" ht="15" hidden="false" customHeight="false" outlineLevel="0" collapsed="false">
      <c r="A42" s="19"/>
      <c r="B42" s="20" t="s">
        <v>238</v>
      </c>
      <c r="C42" s="19" t="s">
        <v>127</v>
      </c>
      <c r="D42" s="21" t="n">
        <f aca="false">'Ponderações &amp; PR'!D24</f>
        <v>0.4</v>
      </c>
      <c r="E42" s="19" t="s">
        <v>128</v>
      </c>
      <c r="F42" s="19" t="n">
        <f aca="false">'Ponderações &amp; PR'!E24</f>
        <v>4</v>
      </c>
      <c r="G42" s="22" t="n">
        <f aca="false">SUM(G32:G41)</f>
        <v>0</v>
      </c>
      <c r="H42" s="1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26" activePane="bottomLeft" state="frozen"/>
      <selection pane="topLeft" activeCell="A1" activeCellId="0" sqref="A1"/>
      <selection pane="bottomLeft" activeCell="A1" activeCellId="0" sqref="A1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5.02"/>
    <col collapsed="false" customWidth="true" hidden="false" outlineLevel="0" max="3" min="3" style="0" width="39.96"/>
    <col collapsed="false" customWidth="true" hidden="false" outlineLevel="0" max="6" min="4" style="0" width="11.97"/>
    <col collapsed="false" customWidth="true" hidden="false" outlineLevel="0" max="7" min="7" style="0" width="13.04"/>
    <col collapsed="false" customWidth="true" hidden="false" outlineLevel="0" max="8" min="8" style="0" width="45.06"/>
  </cols>
  <sheetData>
    <row r="1" customFormat="false" ht="18" hidden="false" customHeight="true" outlineLevel="0" collapsed="false">
      <c r="A1" s="1" t="s">
        <v>239</v>
      </c>
    </row>
    <row r="2" customFormat="false" ht="15" hidden="false" customHeight="false" outlineLevel="0" collapsed="false">
      <c r="A2" s="2" t="s">
        <v>87</v>
      </c>
    </row>
    <row r="4" customFormat="false" ht="30" hidden="false" customHeight="true" outlineLevel="0" collapsed="false">
      <c r="A4" s="15" t="s">
        <v>42</v>
      </c>
      <c r="B4" s="15" t="s">
        <v>88</v>
      </c>
      <c r="C4" s="15" t="s">
        <v>89</v>
      </c>
      <c r="D4" s="15" t="s">
        <v>90</v>
      </c>
      <c r="E4" s="15" t="s">
        <v>91</v>
      </c>
      <c r="F4" s="15" t="s">
        <v>92</v>
      </c>
      <c r="G4" s="15" t="s">
        <v>93</v>
      </c>
      <c r="H4" s="15" t="s">
        <v>94</v>
      </c>
    </row>
    <row r="5" customFormat="false" ht="60" hidden="false" customHeight="true" outlineLevel="0" collapsed="false">
      <c r="A5" s="16" t="s">
        <v>240</v>
      </c>
      <c r="B5" s="10" t="s">
        <v>241</v>
      </c>
      <c r="C5" s="10" t="s">
        <v>242</v>
      </c>
      <c r="D5" s="0" t="n">
        <v>0.1</v>
      </c>
      <c r="E5" s="7"/>
      <c r="G5" s="17" t="n">
        <f aca="false">IF(E5="",0,IF(F5="",D5*E5,MIN(D5*E5,F5)))</f>
        <v>0</v>
      </c>
    </row>
    <row r="6" customFormat="false" ht="15.75" hidden="false" customHeight="true" outlineLevel="0" collapsed="false">
      <c r="B6" s="18" t="s">
        <v>98</v>
      </c>
      <c r="C6" s="10" t="s">
        <v>243</v>
      </c>
      <c r="D6" s="0" t="n">
        <v>0.25</v>
      </c>
      <c r="E6" s="7"/>
      <c r="G6" s="17" t="n">
        <f aca="false">IF(E6="",0,IF(F6="",D6*E6,MIN(D6*E6,F6)))</f>
        <v>0</v>
      </c>
    </row>
    <row r="7" customFormat="false" ht="15.75" hidden="false" customHeight="true" outlineLevel="0" collapsed="false">
      <c r="C7" s="10" t="s">
        <v>244</v>
      </c>
      <c r="D7" s="0" t="n">
        <v>0.1</v>
      </c>
      <c r="E7" s="7"/>
      <c r="G7" s="17" t="n">
        <f aca="false">IF(E7="",0,IF(F7="",D7*E7,MIN(D7*E7,F7)))</f>
        <v>0</v>
      </c>
    </row>
    <row r="8" customFormat="false" ht="15.75" hidden="false" customHeight="true" outlineLevel="0" collapsed="false">
      <c r="C8" s="10" t="s">
        <v>245</v>
      </c>
      <c r="D8" s="0" t="n">
        <v>0.05</v>
      </c>
      <c r="E8" s="7"/>
      <c r="G8" s="17" t="n">
        <f aca="false">IF(E8="",0,IF(F8="",D8*E8,MIN(D8*E8,F8)))</f>
        <v>0</v>
      </c>
    </row>
    <row r="9" customFormat="false" ht="15.75" hidden="false" customHeight="true" outlineLevel="0" collapsed="false">
      <c r="C9" s="10" t="s">
        <v>246</v>
      </c>
      <c r="D9" s="0" t="n">
        <v>0.05</v>
      </c>
      <c r="E9" s="7"/>
      <c r="G9" s="17" t="n">
        <f aca="false">IF(E9="",0,IF(F9="",D9*E9,MIN(D9*E9,F9)))</f>
        <v>0</v>
      </c>
    </row>
    <row r="10" customFormat="false" ht="31.5" hidden="false" customHeight="true" outlineLevel="0" collapsed="false">
      <c r="B10" s="10" t="s">
        <v>247</v>
      </c>
      <c r="C10" s="10" t="s">
        <v>242</v>
      </c>
      <c r="D10" s="0" t="n">
        <v>0.1</v>
      </c>
      <c r="E10" s="7"/>
      <c r="G10" s="17" t="n">
        <f aca="false">IF(E10="",0,IF(F10="",D10*E10,MIN(D10*E10,F10)))</f>
        <v>0</v>
      </c>
    </row>
    <row r="11" customFormat="false" ht="15.75" hidden="false" customHeight="true" outlineLevel="0" collapsed="false">
      <c r="B11" s="18" t="s">
        <v>98</v>
      </c>
      <c r="C11" s="10" t="s">
        <v>248</v>
      </c>
      <c r="D11" s="0" t="n">
        <v>0.05</v>
      </c>
      <c r="E11" s="7"/>
      <c r="G11" s="17" t="n">
        <f aca="false">IF(E11="",0,IF(F11="",D11*E11,MIN(D11*E11,F11)))</f>
        <v>0</v>
      </c>
    </row>
    <row r="12" customFormat="false" ht="31.5" hidden="false" customHeight="true" outlineLevel="0" collapsed="false">
      <c r="B12" s="10" t="s">
        <v>249</v>
      </c>
      <c r="C12" s="10" t="s">
        <v>250</v>
      </c>
      <c r="D12" s="0" t="n">
        <v>0.1</v>
      </c>
      <c r="E12" s="7"/>
      <c r="G12" s="17" t="n">
        <f aca="false">IF(E12="",0,IF(F12="",D12*E12,MIN(D12*E12,F12)))</f>
        <v>0</v>
      </c>
    </row>
    <row r="13" customFormat="false" ht="15.75" hidden="false" customHeight="true" outlineLevel="0" collapsed="false">
      <c r="B13" s="18" t="s">
        <v>98</v>
      </c>
      <c r="C13" s="10" t="s">
        <v>248</v>
      </c>
      <c r="D13" s="0" t="n">
        <v>0.05</v>
      </c>
      <c r="E13" s="7"/>
      <c r="G13" s="17" t="n">
        <f aca="false">IF(E13="",0,IF(F13="",D13*E13,MIN(D13*E13,F13)))</f>
        <v>0</v>
      </c>
    </row>
    <row r="14" customFormat="false" ht="15" hidden="false" customHeight="false" outlineLevel="0" collapsed="false">
      <c r="A14" s="19"/>
      <c r="B14" s="20" t="s">
        <v>251</v>
      </c>
      <c r="C14" s="19" t="s">
        <v>127</v>
      </c>
      <c r="D14" s="21" t="n">
        <f aca="false">'Ponderações &amp; PR'!D27</f>
        <v>0.5</v>
      </c>
      <c r="E14" s="19" t="s">
        <v>128</v>
      </c>
      <c r="F14" s="19" t="n">
        <f aca="false">'Ponderações &amp; PR'!E27</f>
        <v>7</v>
      </c>
      <c r="G14" s="22" t="n">
        <f aca="false">SUM(G5:G13)</f>
        <v>0</v>
      </c>
      <c r="H14" s="19"/>
    </row>
    <row r="16" customFormat="false" ht="31.5" hidden="false" customHeight="true" outlineLevel="0" collapsed="false">
      <c r="A16" s="16" t="s">
        <v>252</v>
      </c>
      <c r="B16" s="10" t="s">
        <v>253</v>
      </c>
      <c r="C16" s="10" t="s">
        <v>237</v>
      </c>
      <c r="D16" s="0" t="n">
        <v>0.5</v>
      </c>
      <c r="E16" s="7"/>
      <c r="F16" s="0" t="n">
        <v>4</v>
      </c>
      <c r="G16" s="17" t="n">
        <f aca="false">IF(E16="",0,IF(F16="",D16*E16,MIN(D16*E16,F16)))</f>
        <v>0</v>
      </c>
    </row>
    <row r="17" customFormat="false" ht="15.75" hidden="false" customHeight="true" outlineLevel="0" collapsed="false">
      <c r="B17" s="18" t="s">
        <v>98</v>
      </c>
      <c r="C17" s="10" t="s">
        <v>229</v>
      </c>
      <c r="D17" s="0" t="n">
        <v>0.5</v>
      </c>
      <c r="E17" s="7"/>
      <c r="G17" s="17" t="n">
        <f aca="false">IF(E17="",0,IF(F17="",D17*E17,MIN(D17*E17,F17)))</f>
        <v>0</v>
      </c>
    </row>
    <row r="18" customFormat="false" ht="15.75" hidden="false" customHeight="true" outlineLevel="0" collapsed="false">
      <c r="C18" s="10" t="s">
        <v>254</v>
      </c>
      <c r="D18" s="0" t="n">
        <v>0.5</v>
      </c>
      <c r="E18" s="7"/>
      <c r="G18" s="17" t="n">
        <f aca="false">IF(E18="",0,IF(F18="",D18*E18,MIN(D18*E18,F18)))</f>
        <v>0</v>
      </c>
    </row>
    <row r="19" customFormat="false" ht="15.75" hidden="false" customHeight="true" outlineLevel="0" collapsed="false">
      <c r="C19" s="10" t="s">
        <v>154</v>
      </c>
      <c r="D19" s="0" t="n">
        <v>0.5</v>
      </c>
      <c r="E19" s="7"/>
      <c r="G19" s="17" t="n">
        <f aca="false">IF(E19="",0,IF(F19="",D19*E19,MIN(D19*E19,F19)))</f>
        <v>0</v>
      </c>
    </row>
    <row r="20" customFormat="false" ht="15.75" hidden="false" customHeight="true" outlineLevel="0" collapsed="false">
      <c r="B20" s="10" t="s">
        <v>255</v>
      </c>
      <c r="C20" s="10" t="s">
        <v>256</v>
      </c>
      <c r="D20" s="0" t="n">
        <v>0.25</v>
      </c>
      <c r="E20" s="7"/>
      <c r="F20" s="0" t="n">
        <v>2</v>
      </c>
      <c r="G20" s="17" t="n">
        <f aca="false">IF(E20="",0,IF(F20="",D20*E20,MIN(D20*E20,F20)))</f>
        <v>0</v>
      </c>
    </row>
    <row r="21" customFormat="false" ht="31.5" hidden="false" customHeight="true" outlineLevel="0" collapsed="false">
      <c r="B21" s="10" t="s">
        <v>257</v>
      </c>
      <c r="C21" s="10" t="s">
        <v>118</v>
      </c>
      <c r="D21" s="0" t="n">
        <v>0.2</v>
      </c>
      <c r="E21" s="7"/>
      <c r="F21" s="0" t="n">
        <v>3</v>
      </c>
      <c r="G21" s="17" t="n">
        <f aca="false">IF(E21="",0,IF(F21="",D21*E21,MIN(D21*E21,F21)))</f>
        <v>0</v>
      </c>
    </row>
    <row r="22" customFormat="false" ht="15.75" hidden="false" customHeight="true" outlineLevel="0" collapsed="false">
      <c r="B22" s="18" t="s">
        <v>98</v>
      </c>
      <c r="C22" s="10" t="s">
        <v>258</v>
      </c>
      <c r="D22" s="0" t="n">
        <v>0.3</v>
      </c>
      <c r="E22" s="7"/>
      <c r="G22" s="17" t="n">
        <f aca="false">IF(E22="",0,IF(F22="",D22*E22,MIN(D22*E22,F22)))</f>
        <v>0</v>
      </c>
    </row>
    <row r="23" customFormat="false" ht="15.75" hidden="false" customHeight="true" outlineLevel="0" collapsed="false">
      <c r="C23" s="10" t="s">
        <v>259</v>
      </c>
      <c r="D23" s="0" t="n">
        <v>0.3</v>
      </c>
      <c r="E23" s="7"/>
      <c r="G23" s="17" t="n">
        <f aca="false">IF(E23="",0,IF(F23="",D23*E23,MIN(D23*E23,F23)))</f>
        <v>0</v>
      </c>
    </row>
    <row r="24" customFormat="false" ht="15.75" hidden="false" customHeight="true" outlineLevel="0" collapsed="false">
      <c r="C24" s="10" t="s">
        <v>260</v>
      </c>
      <c r="D24" s="0" t="n">
        <v>0.2</v>
      </c>
      <c r="E24" s="7"/>
      <c r="G24" s="17" t="n">
        <f aca="false">IF(E24="",0,IF(F24="",D24*E24,MIN(D24*E24,F24)))</f>
        <v>0</v>
      </c>
    </row>
    <row r="25" customFormat="false" ht="48" hidden="false" customHeight="true" outlineLevel="0" collapsed="false">
      <c r="B25" s="10" t="s">
        <v>261</v>
      </c>
      <c r="C25" s="10" t="s">
        <v>118</v>
      </c>
      <c r="D25" s="0" t="n">
        <v>0.5</v>
      </c>
      <c r="E25" s="7"/>
      <c r="F25" s="0" t="n">
        <v>5</v>
      </c>
      <c r="G25" s="17" t="n">
        <f aca="false">IF(E25="",0,IF(F25="",D25*E25,MIN(D25*E25,F25)))</f>
        <v>0</v>
      </c>
    </row>
    <row r="26" customFormat="false" ht="15.75" hidden="false" customHeight="true" outlineLevel="0" collapsed="false">
      <c r="B26" s="18" t="s">
        <v>98</v>
      </c>
      <c r="C26" s="10" t="s">
        <v>258</v>
      </c>
      <c r="D26" s="0" t="n">
        <v>1</v>
      </c>
      <c r="E26" s="7"/>
      <c r="G26" s="17" t="n">
        <f aca="false">IF(E26="",0,IF(F26="",D26*E26,MIN(D26*E26,F26)))</f>
        <v>0</v>
      </c>
    </row>
    <row r="27" customFormat="false" ht="15.75" hidden="false" customHeight="true" outlineLevel="0" collapsed="false">
      <c r="C27" s="10" t="s">
        <v>262</v>
      </c>
      <c r="D27" s="0" t="n">
        <v>0.5</v>
      </c>
      <c r="E27" s="7"/>
      <c r="G27" s="17" t="n">
        <f aca="false">IF(E27="",0,IF(F27="",D27*E27,MIN(D27*E27,F27)))</f>
        <v>0</v>
      </c>
    </row>
    <row r="28" customFormat="false" ht="15.75" hidden="false" customHeight="true" outlineLevel="0" collapsed="false">
      <c r="C28" s="10" t="s">
        <v>263</v>
      </c>
      <c r="D28" s="0" t="n">
        <v>0.25</v>
      </c>
      <c r="E28" s="7"/>
      <c r="G28" s="17" t="n">
        <f aca="false">IF(E28="",0,IF(F28="",D28*E28,MIN(D28*E28,F28)))</f>
        <v>0</v>
      </c>
    </row>
    <row r="29" customFormat="false" ht="31.5" hidden="false" customHeight="true" outlineLevel="0" collapsed="false">
      <c r="B29" s="10" t="s">
        <v>264</v>
      </c>
      <c r="C29" s="10" t="s">
        <v>118</v>
      </c>
      <c r="D29" s="0" t="n">
        <v>0.5</v>
      </c>
      <c r="E29" s="7"/>
      <c r="F29" s="0" t="n">
        <v>4</v>
      </c>
      <c r="G29" s="17" t="n">
        <f aca="false">IF(E29="",0,IF(F29="",D29*E29,MIN(D29*E29,F29)))</f>
        <v>0</v>
      </c>
    </row>
    <row r="30" customFormat="false" ht="31.5" hidden="false" customHeight="true" outlineLevel="0" collapsed="false">
      <c r="B30" s="18" t="s">
        <v>98</v>
      </c>
      <c r="C30" s="10" t="s">
        <v>265</v>
      </c>
      <c r="D30" s="0" t="n">
        <v>0.5</v>
      </c>
      <c r="E30" s="7"/>
      <c r="G30" s="17" t="n">
        <f aca="false">IF(E30="",0,IF(F30="",D30*E30,MIN(D30*E30,F30)))</f>
        <v>0</v>
      </c>
    </row>
    <row r="31" customFormat="false" ht="31.5" hidden="false" customHeight="true" outlineLevel="0" collapsed="false">
      <c r="B31" s="10" t="s">
        <v>266</v>
      </c>
      <c r="C31" s="10" t="s">
        <v>118</v>
      </c>
      <c r="D31" s="0" t="n">
        <v>0.25</v>
      </c>
      <c r="E31" s="7"/>
      <c r="F31" s="0" t="n">
        <v>2.5</v>
      </c>
      <c r="G31" s="17" t="n">
        <f aca="false">IF(E31="",0,IF(F31="",D31*E31,MIN(D31*E31,F31)))</f>
        <v>0</v>
      </c>
    </row>
    <row r="32" customFormat="false" ht="31.5" hidden="false" customHeight="true" outlineLevel="0" collapsed="false">
      <c r="B32" s="18" t="s">
        <v>98</v>
      </c>
      <c r="C32" s="10" t="s">
        <v>265</v>
      </c>
      <c r="D32" s="0" t="n">
        <v>0.25</v>
      </c>
      <c r="E32" s="7"/>
      <c r="G32" s="17" t="n">
        <f aca="false">IF(E32="",0,IF(F32="",D32*E32,MIN(D32*E32,F32)))</f>
        <v>0</v>
      </c>
    </row>
    <row r="33" customFormat="false" ht="31.5" hidden="false" customHeight="true" outlineLevel="0" collapsed="false">
      <c r="B33" s="10" t="s">
        <v>267</v>
      </c>
      <c r="C33" s="10" t="s">
        <v>118</v>
      </c>
      <c r="D33" s="0" t="n">
        <v>0.25</v>
      </c>
      <c r="E33" s="7"/>
      <c r="F33" s="0" t="n">
        <v>2.5</v>
      </c>
      <c r="G33" s="17" t="n">
        <f aca="false">IF(E33="",0,IF(F33="",D33*E33,MIN(D33*E33,F33)))</f>
        <v>0</v>
      </c>
    </row>
    <row r="34" customFormat="false" ht="31.5" hidden="false" customHeight="true" outlineLevel="0" collapsed="false">
      <c r="B34" s="18" t="s">
        <v>98</v>
      </c>
      <c r="C34" s="10" t="s">
        <v>265</v>
      </c>
      <c r="D34" s="0" t="n">
        <v>0.25</v>
      </c>
      <c r="E34" s="7"/>
      <c r="G34" s="17" t="n">
        <f aca="false">IF(E34="",0,IF(F34="",D34*E34,MIN(D34*E34,F34)))</f>
        <v>0</v>
      </c>
    </row>
    <row r="35" customFormat="false" ht="31.5" hidden="false" customHeight="true" outlineLevel="0" collapsed="false">
      <c r="B35" s="10" t="s">
        <v>268</v>
      </c>
      <c r="C35" s="10" t="s">
        <v>118</v>
      </c>
      <c r="D35" s="0" t="n">
        <v>0.25</v>
      </c>
      <c r="E35" s="7"/>
      <c r="F35" s="0" t="n">
        <v>2.5</v>
      </c>
      <c r="G35" s="17" t="n">
        <f aca="false">IF(E35="",0,IF(F35="",D35*E35,MIN(D35*E35,F35)))</f>
        <v>0</v>
      </c>
    </row>
    <row r="36" customFormat="false" ht="31.5" hidden="false" customHeight="true" outlineLevel="0" collapsed="false">
      <c r="B36" s="18" t="s">
        <v>98</v>
      </c>
      <c r="C36" s="10" t="s">
        <v>265</v>
      </c>
      <c r="D36" s="0" t="n">
        <v>0.25</v>
      </c>
      <c r="E36" s="7"/>
      <c r="G36" s="17" t="n">
        <f aca="false">IF(E36="",0,IF(F36="",D36*E36,MIN(D36*E36,F36)))</f>
        <v>0</v>
      </c>
    </row>
    <row r="37" customFormat="false" ht="31.5" hidden="false" customHeight="true" outlineLevel="0" collapsed="false">
      <c r="B37" s="10" t="s">
        <v>269</v>
      </c>
      <c r="C37" s="10" t="s">
        <v>118</v>
      </c>
      <c r="D37" s="0" t="n">
        <v>0.25</v>
      </c>
      <c r="E37" s="7"/>
      <c r="F37" s="0" t="n">
        <v>3</v>
      </c>
      <c r="G37" s="17" t="n">
        <f aca="false">IF(E37="",0,IF(F37="",D37*E37,MIN(D37*E37,F37)))</f>
        <v>0</v>
      </c>
    </row>
    <row r="38" customFormat="false" ht="31.5" hidden="false" customHeight="true" outlineLevel="0" collapsed="false">
      <c r="B38" s="18" t="s">
        <v>98</v>
      </c>
      <c r="C38" s="10" t="s">
        <v>265</v>
      </c>
      <c r="D38" s="0" t="n">
        <v>0.25</v>
      </c>
      <c r="E38" s="7"/>
      <c r="G38" s="17" t="n">
        <f aca="false">IF(E38="",0,IF(F38="",D38*E38,MIN(D38*E38,F38)))</f>
        <v>0</v>
      </c>
    </row>
    <row r="39" customFormat="false" ht="15.75" hidden="false" customHeight="true" outlineLevel="0" collapsed="false">
      <c r="C39" s="10" t="s">
        <v>229</v>
      </c>
      <c r="D39" s="0" t="n">
        <v>0.25</v>
      </c>
      <c r="E39" s="7"/>
      <c r="G39" s="17" t="n">
        <f aca="false">IF(E39="",0,IF(F39="",D39*E39,MIN(D39*E39,F39)))</f>
        <v>0</v>
      </c>
    </row>
    <row r="40" customFormat="false" ht="31.5" hidden="false" customHeight="true" outlineLevel="0" collapsed="false">
      <c r="B40" s="10" t="s">
        <v>270</v>
      </c>
      <c r="C40" s="10" t="s">
        <v>118</v>
      </c>
      <c r="D40" s="0" t="n">
        <v>0.25</v>
      </c>
      <c r="E40" s="7"/>
      <c r="F40" s="0" t="n">
        <v>1.5</v>
      </c>
      <c r="G40" s="17" t="n">
        <f aca="false">IF(E40="",0,IF(F40="",D40*E40,MIN(D40*E40,F40)))</f>
        <v>0</v>
      </c>
    </row>
    <row r="41" customFormat="false" ht="31.5" hidden="false" customHeight="true" outlineLevel="0" collapsed="false">
      <c r="B41" s="18" t="s">
        <v>98</v>
      </c>
      <c r="C41" s="10" t="s">
        <v>265</v>
      </c>
      <c r="D41" s="0" t="n">
        <v>0.25</v>
      </c>
      <c r="E41" s="7"/>
      <c r="G41" s="17" t="n">
        <f aca="false">IF(E41="",0,IF(F41="",D41*E41,MIN(D41*E41,F41)))</f>
        <v>0</v>
      </c>
    </row>
    <row r="42" customFormat="false" ht="31.5" hidden="false" customHeight="true" outlineLevel="0" collapsed="false">
      <c r="B42" s="10" t="s">
        <v>271</v>
      </c>
      <c r="C42" s="10" t="s">
        <v>118</v>
      </c>
      <c r="D42" s="0" t="n">
        <v>0.25</v>
      </c>
      <c r="E42" s="7"/>
      <c r="F42" s="0" t="n">
        <v>1.5</v>
      </c>
      <c r="G42" s="17" t="n">
        <f aca="false">IF(E42="",0,IF(F42="",D42*E42,MIN(D42*E42,F42)))</f>
        <v>0</v>
      </c>
    </row>
    <row r="43" customFormat="false" ht="15.75" hidden="false" customHeight="true" outlineLevel="0" collapsed="false">
      <c r="B43" s="18" t="s">
        <v>98</v>
      </c>
      <c r="C43" s="10" t="s">
        <v>229</v>
      </c>
      <c r="D43" s="0" t="n">
        <v>0.25</v>
      </c>
      <c r="E43" s="7"/>
      <c r="G43" s="17" t="n">
        <f aca="false">IF(E43="",0,IF(F43="",D43*E43,MIN(D43*E43,F43)))</f>
        <v>0</v>
      </c>
    </row>
    <row r="44" customFormat="false" ht="15.75" hidden="false" customHeight="true" outlineLevel="0" collapsed="false">
      <c r="B44" s="10" t="s">
        <v>272</v>
      </c>
      <c r="C44" s="10" t="s">
        <v>118</v>
      </c>
      <c r="D44" s="0" t="n">
        <v>0.25</v>
      </c>
      <c r="E44" s="7"/>
      <c r="F44" s="0" t="n">
        <v>1.5</v>
      </c>
      <c r="G44" s="17" t="n">
        <f aca="false">IF(E44="",0,IF(F44="",D44*E44,MIN(D44*E44,F44)))</f>
        <v>0</v>
      </c>
    </row>
    <row r="45" customFormat="false" ht="31.5" hidden="false" customHeight="true" outlineLevel="0" collapsed="false">
      <c r="B45" s="18" t="s">
        <v>98</v>
      </c>
      <c r="C45" s="10" t="s">
        <v>265</v>
      </c>
      <c r="D45" s="0" t="n">
        <v>0.25</v>
      </c>
      <c r="E45" s="7"/>
      <c r="G45" s="17" t="n">
        <f aca="false">IF(E45="",0,IF(F45="",D45*E45,MIN(D45*E45,F45)))</f>
        <v>0</v>
      </c>
    </row>
    <row r="46" customFormat="false" ht="31.5" hidden="false" customHeight="true" outlineLevel="0" collapsed="false">
      <c r="B46" s="10" t="s">
        <v>273</v>
      </c>
      <c r="C46" s="10" t="s">
        <v>118</v>
      </c>
      <c r="D46" s="0" t="n">
        <v>0.25</v>
      </c>
      <c r="E46" s="7"/>
      <c r="F46" s="0" t="n">
        <v>1.5</v>
      </c>
      <c r="G46" s="17" t="n">
        <f aca="false">IF(E46="",0,IF(F46="",D46*E46,MIN(D46*E46,F46)))</f>
        <v>0</v>
      </c>
    </row>
    <row r="47" customFormat="false" ht="15.75" hidden="false" customHeight="true" outlineLevel="0" collapsed="false">
      <c r="B47" s="18" t="s">
        <v>98</v>
      </c>
      <c r="C47" s="10" t="s">
        <v>229</v>
      </c>
      <c r="D47" s="0" t="n">
        <v>0.25</v>
      </c>
      <c r="E47" s="7"/>
      <c r="G47" s="17" t="n">
        <f aca="false">IF(E47="",0,IF(F47="",D47*E47,MIN(D47*E47,F47)))</f>
        <v>0</v>
      </c>
    </row>
    <row r="48" customFormat="false" ht="15" hidden="false" customHeight="false" outlineLevel="0" collapsed="false">
      <c r="A48" s="19"/>
      <c r="B48" s="20" t="s">
        <v>274</v>
      </c>
      <c r="C48" s="19" t="s">
        <v>127</v>
      </c>
      <c r="D48" s="21" t="n">
        <f aca="false">'Ponderações &amp; PR'!D28</f>
        <v>0.5</v>
      </c>
      <c r="E48" s="19" t="s">
        <v>128</v>
      </c>
      <c r="F48" s="19" t="n">
        <f aca="false">'Ponderações &amp; PR'!E28</f>
        <v>8</v>
      </c>
      <c r="G48" s="22" t="n">
        <f aca="false">SUM(G16:G47)</f>
        <v>0</v>
      </c>
      <c r="H48" s="1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5.02"/>
    <col collapsed="false" customWidth="true" hidden="false" outlineLevel="0" max="3" min="3" style="0" width="39.96"/>
    <col collapsed="false" customWidth="true" hidden="false" outlineLevel="0" max="6" min="4" style="0" width="11.97"/>
    <col collapsed="false" customWidth="true" hidden="false" outlineLevel="0" max="7" min="7" style="0" width="13.04"/>
    <col collapsed="false" customWidth="true" hidden="false" outlineLevel="0" max="8" min="8" style="0" width="45.06"/>
  </cols>
  <sheetData>
    <row r="1" customFormat="false" ht="18" hidden="false" customHeight="true" outlineLevel="0" collapsed="false">
      <c r="A1" s="1" t="s">
        <v>275</v>
      </c>
    </row>
    <row r="2" customFormat="false" ht="15" hidden="false" customHeight="false" outlineLevel="0" collapsed="false">
      <c r="A2" s="2" t="s">
        <v>87</v>
      </c>
    </row>
    <row r="4" customFormat="false" ht="30" hidden="false" customHeight="true" outlineLevel="0" collapsed="false">
      <c r="A4" s="15" t="s">
        <v>42</v>
      </c>
      <c r="B4" s="15" t="s">
        <v>88</v>
      </c>
      <c r="C4" s="15" t="s">
        <v>89</v>
      </c>
      <c r="D4" s="15" t="s">
        <v>90</v>
      </c>
      <c r="E4" s="15" t="s">
        <v>91</v>
      </c>
      <c r="F4" s="15" t="s">
        <v>92</v>
      </c>
      <c r="G4" s="15" t="s">
        <v>93</v>
      </c>
      <c r="H4" s="15" t="s">
        <v>94</v>
      </c>
    </row>
    <row r="5" customFormat="false" ht="45" hidden="false" customHeight="true" outlineLevel="0" collapsed="false">
      <c r="A5" s="16" t="s">
        <v>276</v>
      </c>
      <c r="B5" s="10" t="s">
        <v>277</v>
      </c>
      <c r="C5" s="10" t="s">
        <v>278</v>
      </c>
      <c r="D5" s="0" t="n">
        <v>0.5</v>
      </c>
      <c r="E5" s="7"/>
      <c r="G5" s="17" t="n">
        <f aca="false">IF(E5="",0,IF(F5="",D5*E5,MIN(D5*E5,F5)))</f>
        <v>0</v>
      </c>
    </row>
    <row r="6" customFormat="false" ht="15.75" hidden="false" customHeight="true" outlineLevel="0" collapsed="false">
      <c r="B6" s="18" t="s">
        <v>98</v>
      </c>
      <c r="C6" s="10" t="s">
        <v>279</v>
      </c>
      <c r="D6" s="0" t="n">
        <v>0.5</v>
      </c>
      <c r="E6" s="7"/>
      <c r="G6" s="17" t="n">
        <f aca="false">IF(E6="",0,IF(F6="",D6*E6,MIN(D6*E6,F6)))</f>
        <v>0</v>
      </c>
    </row>
    <row r="7" customFormat="false" ht="15.75" hidden="false" customHeight="true" outlineLevel="0" collapsed="false">
      <c r="C7" s="10" t="s">
        <v>280</v>
      </c>
      <c r="D7" s="0" t="n">
        <v>0.5</v>
      </c>
      <c r="E7" s="7"/>
      <c r="G7" s="17" t="n">
        <f aca="false">IF(E7="",0,IF(F7="",D7*E7,MIN(D7*E7,F7)))</f>
        <v>0</v>
      </c>
    </row>
    <row r="8" customFormat="false" ht="15.75" hidden="false" customHeight="true" outlineLevel="0" collapsed="false">
      <c r="C8" s="10" t="s">
        <v>281</v>
      </c>
      <c r="D8" s="0" t="n">
        <v>0.25</v>
      </c>
      <c r="E8" s="7"/>
      <c r="G8" s="17" t="n">
        <f aca="false">IF(E8="",0,IF(F8="",D8*E8,MIN(D8*E8,F8)))</f>
        <v>0</v>
      </c>
    </row>
    <row r="9" customFormat="false" ht="15.75" hidden="false" customHeight="true" outlineLevel="0" collapsed="false">
      <c r="C9" s="10" t="s">
        <v>282</v>
      </c>
      <c r="D9" s="0" t="n">
        <v>0.25</v>
      </c>
      <c r="E9" s="7"/>
      <c r="G9" s="17" t="n">
        <f aca="false">IF(E9="",0,IF(F9="",D9*E9,MIN(D9*E9,F9)))</f>
        <v>0</v>
      </c>
    </row>
    <row r="10" customFormat="false" ht="15.75" hidden="false" customHeight="true" outlineLevel="0" collapsed="false">
      <c r="C10" s="10" t="s">
        <v>283</v>
      </c>
      <c r="D10" s="0" t="n">
        <v>0.25</v>
      </c>
      <c r="E10" s="7"/>
      <c r="G10" s="17" t="n">
        <f aca="false">IF(E10="",0,IF(F10="",D10*E10,MIN(D10*E10,F10)))</f>
        <v>0</v>
      </c>
    </row>
    <row r="11" customFormat="false" ht="31.5" hidden="false" customHeight="true" outlineLevel="0" collapsed="false">
      <c r="B11" s="10" t="s">
        <v>284</v>
      </c>
      <c r="C11" s="10" t="s">
        <v>285</v>
      </c>
      <c r="D11" s="0" t="n">
        <v>0.5</v>
      </c>
      <c r="E11" s="7"/>
      <c r="F11" s="0" t="n">
        <v>3</v>
      </c>
      <c r="G11" s="17" t="n">
        <f aca="false">IF(E11="",0,IF(F11="",D11*E11,MIN(D11*E11,F11)))</f>
        <v>0</v>
      </c>
    </row>
    <row r="12" customFormat="false" ht="31.5" hidden="false" customHeight="true" outlineLevel="0" collapsed="false">
      <c r="B12" s="10" t="s">
        <v>286</v>
      </c>
      <c r="C12" s="10" t="s">
        <v>287</v>
      </c>
      <c r="D12" s="0" t="n">
        <v>2</v>
      </c>
      <c r="E12" s="7"/>
      <c r="F12" s="0" t="n">
        <v>6</v>
      </c>
      <c r="G12" s="17" t="n">
        <f aca="false">IF(E12="",0,IF(F12="",D12*E12,MIN(D12*E12,F12)))</f>
        <v>0</v>
      </c>
    </row>
    <row r="13" customFormat="false" ht="15.75" hidden="false" customHeight="true" outlineLevel="0" collapsed="false">
      <c r="B13" s="10" t="s">
        <v>288</v>
      </c>
      <c r="C13" s="10" t="s">
        <v>279</v>
      </c>
      <c r="D13" s="0" t="n">
        <v>0.25</v>
      </c>
      <c r="E13" s="7"/>
      <c r="F13" s="0" t="n">
        <v>2</v>
      </c>
      <c r="G13" s="17" t="n">
        <f aca="false">IF(E13="",0,IF(F13="",D13*E13,MIN(D13*E13,F13)))</f>
        <v>0</v>
      </c>
    </row>
    <row r="14" customFormat="false" ht="15.75" hidden="false" customHeight="true" outlineLevel="0" collapsed="false">
      <c r="B14" s="10" t="s">
        <v>289</v>
      </c>
      <c r="C14" s="10" t="s">
        <v>290</v>
      </c>
      <c r="D14" s="0" t="n">
        <v>0.25</v>
      </c>
      <c r="E14" s="7"/>
      <c r="F14" s="0" t="n">
        <v>2</v>
      </c>
      <c r="G14" s="17" t="n">
        <f aca="false">IF(E14="",0,IF(F14="",D14*E14,MIN(D14*E14,F14)))</f>
        <v>0</v>
      </c>
    </row>
    <row r="15" customFormat="false" ht="15.75" hidden="false" customHeight="true" outlineLevel="0" collapsed="false">
      <c r="B15" s="10" t="s">
        <v>291</v>
      </c>
      <c r="C15" s="10" t="s">
        <v>292</v>
      </c>
      <c r="D15" s="0" t="n">
        <v>1</v>
      </c>
      <c r="E15" s="7"/>
      <c r="F15" s="0" t="n">
        <v>6</v>
      </c>
      <c r="G15" s="17" t="n">
        <f aca="false">IF(E15="",0,IF(F15="",D15*E15,MIN(D15*E15,F15)))</f>
        <v>0</v>
      </c>
    </row>
    <row r="16" customFormat="false" ht="15.75" hidden="false" customHeight="true" outlineLevel="0" collapsed="false">
      <c r="B16" s="10" t="s">
        <v>293</v>
      </c>
      <c r="C16" s="10" t="s">
        <v>294</v>
      </c>
      <c r="D16" s="0" t="n">
        <v>0.5</v>
      </c>
      <c r="E16" s="7"/>
      <c r="F16" s="0" t="n">
        <v>4</v>
      </c>
      <c r="G16" s="17" t="n">
        <f aca="false">IF(E16="",0,IF(F16="",D16*E16,MIN(D16*E16,F16)))</f>
        <v>0</v>
      </c>
    </row>
    <row r="17" customFormat="false" ht="15.75" hidden="false" customHeight="true" outlineLevel="0" collapsed="false">
      <c r="B17" s="10" t="s">
        <v>295</v>
      </c>
      <c r="C17" s="10" t="s">
        <v>296</v>
      </c>
      <c r="D17" s="0" t="n">
        <v>0.25</v>
      </c>
      <c r="E17" s="7"/>
      <c r="F17" s="0" t="n">
        <v>1.5</v>
      </c>
      <c r="G17" s="17" t="n">
        <f aca="false">IF(E17="",0,IF(F17="",D17*E17,MIN(D17*E17,F17)))</f>
        <v>0</v>
      </c>
    </row>
    <row r="18" customFormat="false" ht="15.75" hidden="false" customHeight="true" outlineLevel="0" collapsed="false">
      <c r="B18" s="10" t="s">
        <v>297</v>
      </c>
      <c r="C18" s="10" t="s">
        <v>153</v>
      </c>
      <c r="D18" s="0" t="n">
        <v>0.5</v>
      </c>
      <c r="E18" s="7"/>
      <c r="F18" s="0" t="n">
        <v>3</v>
      </c>
      <c r="G18" s="17" t="n">
        <f aca="false">IF(E18="",0,IF(F18="",D18*E18,MIN(D18*E18,F18)))</f>
        <v>0</v>
      </c>
    </row>
    <row r="19" customFormat="false" ht="15.75" hidden="false" customHeight="true" outlineLevel="0" collapsed="false">
      <c r="B19" s="18" t="s">
        <v>98</v>
      </c>
      <c r="C19" s="10" t="s">
        <v>107</v>
      </c>
      <c r="D19" s="0" t="n">
        <v>0.5</v>
      </c>
      <c r="E19" s="7"/>
      <c r="G19" s="17" t="n">
        <f aca="false">IF(E19="",0,IF(F19="",D19*E19,MIN(D19*E19,F19)))</f>
        <v>0</v>
      </c>
    </row>
    <row r="20" customFormat="false" ht="15.75" hidden="false" customHeight="true" outlineLevel="0" collapsed="false">
      <c r="C20" s="10" t="s">
        <v>298</v>
      </c>
      <c r="D20" s="0" t="n">
        <v>0.5</v>
      </c>
      <c r="E20" s="7"/>
      <c r="G20" s="17" t="n">
        <f aca="false">IF(E20="",0,IF(F20="",D20*E20,MIN(D20*E20,F20)))</f>
        <v>0</v>
      </c>
    </row>
    <row r="21" customFormat="false" ht="15.75" hidden="false" customHeight="true" outlineLevel="0" collapsed="false">
      <c r="C21" s="10" t="s">
        <v>299</v>
      </c>
      <c r="D21" s="0" t="n">
        <v>0.5</v>
      </c>
      <c r="E21" s="7"/>
      <c r="G21" s="17" t="n">
        <f aca="false">IF(E21="",0,IF(F21="",D21*E21,MIN(D21*E21,F21)))</f>
        <v>0</v>
      </c>
    </row>
    <row r="22" customFormat="false" ht="15.75" hidden="false" customHeight="true" outlineLevel="0" collapsed="false">
      <c r="B22" s="10" t="s">
        <v>300</v>
      </c>
      <c r="C22" s="10" t="s">
        <v>250</v>
      </c>
      <c r="D22" s="0" t="n">
        <v>0.2</v>
      </c>
      <c r="E22" s="7"/>
      <c r="G22" s="17" t="n">
        <f aca="false">IF(E22="",0,IF(F22="",D22*E22,MIN(D22*E22,F22)))</f>
        <v>0</v>
      </c>
    </row>
    <row r="23" customFormat="false" ht="15.75" hidden="false" customHeight="true" outlineLevel="0" collapsed="false">
      <c r="B23" s="18" t="s">
        <v>98</v>
      </c>
      <c r="C23" s="10" t="s">
        <v>301</v>
      </c>
      <c r="D23" s="0" t="n">
        <v>0.5</v>
      </c>
      <c r="E23" s="7"/>
      <c r="G23" s="17" t="n">
        <f aca="false">IF(E23="",0,IF(F23="",D23*E23,MIN(D23*E23,F23)))</f>
        <v>0</v>
      </c>
    </row>
    <row r="24" customFormat="false" ht="15.75" hidden="false" customHeight="true" outlineLevel="0" collapsed="false">
      <c r="C24" s="10" t="s">
        <v>302</v>
      </c>
      <c r="D24" s="0" t="n">
        <v>1</v>
      </c>
      <c r="E24" s="7"/>
      <c r="G24" s="17" t="n">
        <f aca="false">IF(E24="",0,IF(F24="",D24*E24,MIN(D24*E24,F24)))</f>
        <v>0</v>
      </c>
    </row>
    <row r="25" customFormat="false" ht="15.75" hidden="false" customHeight="true" outlineLevel="0" collapsed="false">
      <c r="C25" s="10" t="s">
        <v>303</v>
      </c>
      <c r="D25" s="0" t="n">
        <v>0.2</v>
      </c>
      <c r="E25" s="7"/>
      <c r="G25" s="17" t="n">
        <f aca="false">IF(E25="",0,IF(F25="",D25*E25,MIN(D25*E25,F25)))</f>
        <v>0</v>
      </c>
    </row>
    <row r="26" customFormat="false" ht="15.75" hidden="false" customHeight="true" outlineLevel="0" collapsed="false">
      <c r="C26" s="10" t="s">
        <v>304</v>
      </c>
      <c r="D26" s="0" t="n">
        <v>0.4</v>
      </c>
      <c r="E26" s="7"/>
      <c r="G26" s="17" t="n">
        <f aca="false">IF(E26="",0,IF(F26="",D26*E26,MIN(D26*E26,F26)))</f>
        <v>0</v>
      </c>
    </row>
    <row r="27" customFormat="false" ht="15.75" hidden="false" customHeight="true" outlineLevel="0" collapsed="false">
      <c r="C27" s="10" t="s">
        <v>305</v>
      </c>
      <c r="D27" s="0" t="n">
        <v>0.6</v>
      </c>
      <c r="E27" s="7"/>
      <c r="G27" s="17" t="n">
        <f aca="false">IF(E27="",0,IF(F27="",D27*E27,MIN(D27*E27,F27)))</f>
        <v>0</v>
      </c>
    </row>
    <row r="28" customFormat="false" ht="15.75" hidden="false" customHeight="true" outlineLevel="0" collapsed="false">
      <c r="B28" s="10" t="s">
        <v>306</v>
      </c>
      <c r="C28" s="10" t="s">
        <v>279</v>
      </c>
      <c r="D28" s="0" t="n">
        <v>0.25</v>
      </c>
      <c r="E28" s="7"/>
      <c r="G28" s="17" t="n">
        <f aca="false">IF(E28="",0,IF(F28="",D28*E28,MIN(D28*E28,F28)))</f>
        <v>0</v>
      </c>
    </row>
    <row r="29" customFormat="false" ht="15.75" hidden="false" customHeight="true" outlineLevel="0" collapsed="false">
      <c r="B29" s="18" t="s">
        <v>98</v>
      </c>
      <c r="C29" s="10" t="s">
        <v>307</v>
      </c>
      <c r="D29" s="0" t="n">
        <v>0.15</v>
      </c>
      <c r="E29" s="7"/>
      <c r="G29" s="17" t="n">
        <f aca="false">IF(E29="",0,IF(F29="",D29*E29,MIN(D29*E29,F29)))</f>
        <v>0</v>
      </c>
    </row>
    <row r="30" customFormat="false" ht="31.5" hidden="false" customHeight="true" outlineLevel="0" collapsed="false">
      <c r="B30" s="10" t="s">
        <v>308</v>
      </c>
      <c r="C30" s="10" t="s">
        <v>279</v>
      </c>
      <c r="D30" s="0" t="n">
        <v>0.5</v>
      </c>
      <c r="E30" s="7"/>
      <c r="G30" s="17" t="n">
        <f aca="false">IF(E30="",0,IF(F30="",D30*E30,MIN(D30*E30,F30)))</f>
        <v>0</v>
      </c>
    </row>
    <row r="31" customFormat="false" ht="15.75" hidden="false" customHeight="true" outlineLevel="0" collapsed="false">
      <c r="B31" s="18" t="s">
        <v>98</v>
      </c>
      <c r="C31" s="10" t="s">
        <v>204</v>
      </c>
      <c r="D31" s="0" t="n">
        <v>0.25</v>
      </c>
      <c r="E31" s="7"/>
      <c r="G31" s="17" t="n">
        <f aca="false">IF(E31="",0,IF(F31="",D31*E31,MIN(D31*E31,F31)))</f>
        <v>0</v>
      </c>
    </row>
    <row r="32" customFormat="false" ht="15.75" hidden="false" customHeight="true" outlineLevel="0" collapsed="false">
      <c r="C32" s="10" t="s">
        <v>205</v>
      </c>
      <c r="D32" s="0" t="n">
        <v>0.5</v>
      </c>
      <c r="E32" s="7"/>
      <c r="G32" s="17" t="n">
        <f aca="false">IF(E32="",0,IF(F32="",D32*E32,MIN(D32*E32,F32)))</f>
        <v>0</v>
      </c>
    </row>
    <row r="33" customFormat="false" ht="15" hidden="false" customHeight="false" outlineLevel="0" collapsed="false">
      <c r="A33" s="19"/>
      <c r="B33" s="20" t="s">
        <v>309</v>
      </c>
      <c r="C33" s="19" t="s">
        <v>127</v>
      </c>
      <c r="D33" s="21" t="n">
        <f aca="false">'Ponderações &amp; PR'!D31</f>
        <v>0.5</v>
      </c>
      <c r="E33" s="19" t="s">
        <v>128</v>
      </c>
      <c r="F33" s="19" t="n">
        <f aca="false">'Ponderações &amp; PR'!E31</f>
        <v>20</v>
      </c>
      <c r="G33" s="22" t="n">
        <f aca="false">SUM(G5:G32)</f>
        <v>0</v>
      </c>
      <c r="H33" s="19"/>
    </row>
    <row r="35" customFormat="false" ht="60" hidden="false" customHeight="true" outlineLevel="0" collapsed="false">
      <c r="A35" s="16" t="s">
        <v>310</v>
      </c>
      <c r="B35" s="10" t="s">
        <v>311</v>
      </c>
      <c r="C35" s="10" t="s">
        <v>312</v>
      </c>
      <c r="D35" s="0" t="n">
        <v>1</v>
      </c>
      <c r="E35" s="7"/>
      <c r="G35" s="17" t="n">
        <f aca="false">IF(E35="",0,IF(F35="",D35*E35,MIN(D35*E35,F35)))</f>
        <v>0</v>
      </c>
    </row>
    <row r="36" customFormat="false" ht="31.5" hidden="false" customHeight="true" outlineLevel="0" collapsed="false">
      <c r="B36" s="18" t="s">
        <v>98</v>
      </c>
      <c r="C36" s="10" t="s">
        <v>313</v>
      </c>
      <c r="D36" s="0" t="n">
        <v>0.25</v>
      </c>
      <c r="E36" s="7"/>
      <c r="G36" s="17" t="n">
        <f aca="false">IF(E36="",0,IF(F36="",D36*E36,MIN(D36*E36,F36)))</f>
        <v>0</v>
      </c>
    </row>
    <row r="37" customFormat="false" ht="15.75" hidden="false" customHeight="true" outlineLevel="0" collapsed="false">
      <c r="C37" s="10" t="s">
        <v>314</v>
      </c>
      <c r="D37" s="0" t="n">
        <v>1</v>
      </c>
      <c r="E37" s="7"/>
      <c r="G37" s="17" t="n">
        <f aca="false">IF(E37="",0,IF(F37="",D37*E37,MIN(D37*E37,F37)))</f>
        <v>0</v>
      </c>
    </row>
    <row r="38" customFormat="false" ht="15.75" hidden="false" customHeight="true" outlineLevel="0" collapsed="false">
      <c r="C38" s="10" t="s">
        <v>315</v>
      </c>
      <c r="D38" s="0" t="n">
        <v>1.5</v>
      </c>
      <c r="E38" s="7"/>
      <c r="G38" s="17" t="n">
        <f aca="false">IF(E38="",0,IF(F38="",D38*E38,MIN(D38*E38,F38)))</f>
        <v>0</v>
      </c>
    </row>
    <row r="39" customFormat="false" ht="15.75" hidden="false" customHeight="true" outlineLevel="0" collapsed="false">
      <c r="C39" s="10" t="s">
        <v>316</v>
      </c>
      <c r="D39" s="0" t="n">
        <v>3</v>
      </c>
      <c r="E39" s="7"/>
      <c r="G39" s="17" t="n">
        <f aca="false">IF(E39="",0,IF(F39="",D39*E39,MIN(D39*E39,F39)))</f>
        <v>0</v>
      </c>
    </row>
    <row r="40" customFormat="false" ht="15.75" hidden="false" customHeight="true" outlineLevel="0" collapsed="false">
      <c r="C40" s="10" t="s">
        <v>317</v>
      </c>
      <c r="D40" s="0" t="n">
        <v>1.5</v>
      </c>
      <c r="E40" s="7"/>
      <c r="G40" s="17" t="n">
        <f aca="false">IF(E40="",0,IF(F40="",D40*E40,MIN(D40*E40,F40)))</f>
        <v>0</v>
      </c>
    </row>
    <row r="41" customFormat="false" ht="15" hidden="false" customHeight="false" outlineLevel="0" collapsed="false">
      <c r="A41" s="19"/>
      <c r="B41" s="20" t="s">
        <v>318</v>
      </c>
      <c r="C41" s="19" t="s">
        <v>127</v>
      </c>
      <c r="D41" s="21" t="n">
        <f aca="false">'Ponderações &amp; PR'!D32</f>
        <v>0.5</v>
      </c>
      <c r="E41" s="19" t="s">
        <v>128</v>
      </c>
      <c r="F41" s="19" t="n">
        <f aca="false">'Ponderações &amp; PR'!E32</f>
        <v>15</v>
      </c>
      <c r="G41" s="22" t="n">
        <f aca="false">SUM(G35:G40)</f>
        <v>0</v>
      </c>
      <c r="H41" s="1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"/>
  <sheetViews>
    <sheetView showFormulas="false" showGridLines="true" showRowColHeaders="true" showZeros="true" rightToLeft="false" tabSelected="false" showOutlineSymbols="true" defaultGridColor="true" view="normal" topLeftCell="B28" colorId="64" zoomScale="100" zoomScaleNormal="100" zoomScalePageLayoutView="100" workbookViewId="0">
      <selection pane="topLeft" activeCell="D35" activeCellId="0" sqref="D35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33.09"/>
    <col collapsed="false" customWidth="true" hidden="false" outlineLevel="0" max="2" min="2" style="0" width="55.02"/>
    <col collapsed="false" customWidth="true" hidden="false" outlineLevel="0" max="5" min="3" style="0" width="11.97"/>
    <col collapsed="false" customWidth="true" hidden="false" outlineLevel="0" max="6" min="6" style="0" width="14.93"/>
    <col collapsed="false" customWidth="true" hidden="false" outlineLevel="0" max="7" min="7" style="0" width="13.04"/>
  </cols>
  <sheetData>
    <row r="1" customFormat="false" ht="18" hidden="false" customHeight="true" outlineLevel="0" collapsed="false">
      <c r="A1" s="1" t="s">
        <v>319</v>
      </c>
    </row>
    <row r="2" customFormat="false" ht="15" hidden="false" customHeight="false" outlineLevel="0" collapsed="false">
      <c r="A2" s="2" t="s">
        <v>320</v>
      </c>
    </row>
    <row r="4" customFormat="false" ht="15" hidden="false" customHeight="false" outlineLevel="0" collapsed="false">
      <c r="A4" s="6" t="s">
        <v>321</v>
      </c>
    </row>
    <row r="5" customFormat="false" ht="15" hidden="false" customHeight="false" outlineLevel="0" collapsed="false">
      <c r="A5" s="0" t="s">
        <v>322</v>
      </c>
      <c r="B5" s="0" t="s">
        <v>323</v>
      </c>
    </row>
    <row r="6" customFormat="false" ht="15" hidden="false" customHeight="false" outlineLevel="0" collapsed="false">
      <c r="A6" s="0" t="s">
        <v>324</v>
      </c>
      <c r="B6" s="0" t="s">
        <v>325</v>
      </c>
    </row>
    <row r="7" customFormat="false" ht="15" hidden="false" customHeight="false" outlineLevel="0" collapsed="false">
      <c r="A7" s="0" t="s">
        <v>326</v>
      </c>
      <c r="B7" s="0" t="s">
        <v>327</v>
      </c>
    </row>
    <row r="8" customFormat="false" ht="15" hidden="false" customHeight="false" outlineLevel="0" collapsed="false">
      <c r="A8" s="0" t="s">
        <v>328</v>
      </c>
      <c r="B8" s="0" t="s">
        <v>329</v>
      </c>
    </row>
    <row r="9" customFormat="false" ht="15" hidden="false" customHeight="false" outlineLevel="0" collapsed="false">
      <c r="A9" s="0" t="s">
        <v>330</v>
      </c>
      <c r="B9" s="0" t="s">
        <v>331</v>
      </c>
    </row>
    <row r="11" customFormat="false" ht="15" hidden="false" customHeight="false" outlineLevel="0" collapsed="false">
      <c r="A11" s="6" t="s">
        <v>23</v>
      </c>
      <c r="B11" s="6" t="s">
        <v>42</v>
      </c>
      <c r="C11" s="6" t="s">
        <v>332</v>
      </c>
      <c r="D11" s="6" t="s">
        <v>128</v>
      </c>
      <c r="E11" s="6" t="s">
        <v>333</v>
      </c>
      <c r="F11" s="6" t="s">
        <v>334</v>
      </c>
      <c r="G11" s="6" t="s">
        <v>335</v>
      </c>
    </row>
    <row r="12" customFormat="false" ht="15.75" hidden="false" customHeight="true" outlineLevel="0" collapsed="false">
      <c r="A12" s="0" t="s">
        <v>30</v>
      </c>
      <c r="B12" s="10" t="s">
        <v>95</v>
      </c>
      <c r="C12" s="17" t="n">
        <f aca="false">'I - Investigação'!G37</f>
        <v>0</v>
      </c>
      <c r="D12" s="0" t="n">
        <f aca="false">'Ponderações &amp; PR'!E15</f>
        <v>28</v>
      </c>
      <c r="E12" s="0" t="n">
        <f aca="false">IF(C12&gt;=D12*2,5,IF(C12&gt;=D12*1.5,4,IF(C12&gt;=D12*1,3,IF(C12&gt;=D12*0.5,2,1))))</f>
        <v>1</v>
      </c>
      <c r="F12" s="9" t="n">
        <f aca="false">'Ponderações &amp; PR'!D15</f>
        <v>0.4</v>
      </c>
      <c r="G12" s="17" t="n">
        <f aca="false">E12*F12</f>
        <v>0.4</v>
      </c>
    </row>
    <row r="13" customFormat="false" ht="15.75" hidden="false" customHeight="true" outlineLevel="0" collapsed="false">
      <c r="B13" s="10" t="s">
        <v>129</v>
      </c>
      <c r="C13" s="17" t="n">
        <f aca="false">'I - Investigação'!G47</f>
        <v>0</v>
      </c>
      <c r="D13" s="0" t="n">
        <f aca="false">'Ponderações &amp; PR'!E16</f>
        <v>10</v>
      </c>
      <c r="E13" s="0" t="n">
        <f aca="false">IF(C13&gt;=D13*2,5,IF(C13&gt;=D13*1.5,4,IF(C13&gt;=D13*1,3,IF(C13&gt;=D13*0.5,2,1))))</f>
        <v>1</v>
      </c>
      <c r="F13" s="9" t="n">
        <f aca="false">'Ponderações &amp; PR'!D16</f>
        <v>0.25</v>
      </c>
      <c r="G13" s="17" t="n">
        <f aca="false">E13*F13</f>
        <v>0.25</v>
      </c>
    </row>
    <row r="14" customFormat="false" ht="15.75" hidden="false" customHeight="true" outlineLevel="0" collapsed="false">
      <c r="B14" s="10" t="s">
        <v>140</v>
      </c>
      <c r="C14" s="17" t="n">
        <f aca="false">'I - Investigação'!G54</f>
        <v>0</v>
      </c>
      <c r="D14" s="0" t="n">
        <f aca="false">'Ponderações &amp; PR'!E17</f>
        <v>5</v>
      </c>
      <c r="E14" s="0" t="n">
        <f aca="false">IF(C14&gt;=D14*2,5,IF(C14&gt;=D14*1.5,4,IF(C14&gt;=D14*1,3,IF(C14&gt;=D14*0.5,2,1))))</f>
        <v>1</v>
      </c>
      <c r="F14" s="9" t="n">
        <f aca="false">'Ponderações &amp; PR'!D17</f>
        <v>0.15</v>
      </c>
      <c r="G14" s="17" t="n">
        <f aca="false">E14*F14</f>
        <v>0.15</v>
      </c>
    </row>
    <row r="15" customFormat="false" ht="31.5" hidden="false" customHeight="true" outlineLevel="0" collapsed="false">
      <c r="B15" s="10" t="s">
        <v>147</v>
      </c>
      <c r="C15" s="17" t="n">
        <f aca="false">'I - Investigação'!G77</f>
        <v>0</v>
      </c>
      <c r="D15" s="0" t="n">
        <f aca="false">'Ponderações &amp; PR'!E18</f>
        <v>7</v>
      </c>
      <c r="E15" s="0" t="n">
        <f aca="false">IF(C15&gt;=D15*2,5,IF(C15&gt;=D15*1.5,4,IF(C15&gt;=D15*1,3,IF(C15&gt;=D15*0.5,2,1))))</f>
        <v>1</v>
      </c>
      <c r="F15" s="9" t="n">
        <f aca="false">'Ponderações &amp; PR'!D18</f>
        <v>0.1</v>
      </c>
      <c r="G15" s="17" t="n">
        <f aca="false">E15*F15</f>
        <v>0.1</v>
      </c>
    </row>
    <row r="16" customFormat="false" ht="15.75" hidden="false" customHeight="true" outlineLevel="0" collapsed="false">
      <c r="B16" s="10" t="s">
        <v>174</v>
      </c>
      <c r="C16" s="17" t="n">
        <f aca="false">'I - Investigação'!G90</f>
        <v>0</v>
      </c>
      <c r="D16" s="0" t="n">
        <f aca="false">'Ponderações &amp; PR'!E19</f>
        <v>7</v>
      </c>
      <c r="E16" s="0" t="n">
        <f aca="false">IF(C16&gt;=D16*2,5,IF(C16&gt;=D16*1.5,4,IF(C16&gt;=D16*1,3,IF(C16&gt;=D16*0.5,2,1))))</f>
        <v>1</v>
      </c>
      <c r="F16" s="9" t="n">
        <f aca="false">'Ponderações &amp; PR'!D19</f>
        <v>0.1</v>
      </c>
      <c r="G16" s="17" t="n">
        <f aca="false">E16*F16</f>
        <v>0.1</v>
      </c>
    </row>
    <row r="17" customFormat="false" ht="15" hidden="false" customHeight="false" outlineLevel="0" collapsed="false">
      <c r="A17" s="19"/>
      <c r="B17" s="20" t="s">
        <v>336</v>
      </c>
      <c r="C17" s="19"/>
      <c r="D17" s="19"/>
      <c r="E17" s="19"/>
      <c r="F17" s="19"/>
      <c r="G17" s="22" t="n">
        <f aca="false">SUM(G12:G16)</f>
        <v>1</v>
      </c>
    </row>
    <row r="19" customFormat="false" ht="15.75" hidden="false" customHeight="true" outlineLevel="0" collapsed="false">
      <c r="A19" s="0" t="s">
        <v>34</v>
      </c>
      <c r="B19" s="10" t="s">
        <v>193</v>
      </c>
      <c r="C19" s="17" t="n">
        <f aca="false">'II - Transferência'!G17</f>
        <v>0</v>
      </c>
      <c r="D19" s="0" t="n">
        <f aca="false">'Ponderações &amp; PR'!E22</f>
        <v>5</v>
      </c>
      <c r="E19" s="0" t="n">
        <f aca="false">IF(C19&gt;=D19*2,5,IF(C19&gt;=D19*1.5,4,IF(C19&gt;=D19*1,3,IF(C19&gt;=D19*0.5,2,1))))</f>
        <v>1</v>
      </c>
      <c r="F19" s="9" t="n">
        <f aca="false">'Ponderações &amp; PR'!D22</f>
        <v>0.3</v>
      </c>
      <c r="G19" s="17" t="n">
        <f aca="false">E19*F19</f>
        <v>0.3</v>
      </c>
    </row>
    <row r="20" customFormat="false" ht="15.75" hidden="false" customHeight="true" outlineLevel="0" collapsed="false">
      <c r="B20" s="10" t="s">
        <v>210</v>
      </c>
      <c r="C20" s="17" t="n">
        <f aca="false">'II - Transferência'!G30</f>
        <v>0</v>
      </c>
      <c r="D20" s="0" t="n">
        <f aca="false">'Ponderações &amp; PR'!E23</f>
        <v>6</v>
      </c>
      <c r="E20" s="0" t="n">
        <f aca="false">IF(C20&gt;=D20*2,5,IF(C20&gt;=D20*1.5,4,IF(C20&gt;=D20*1,3,IF(C20&gt;=D20*0.5,2,1))))</f>
        <v>1</v>
      </c>
      <c r="F20" s="9" t="n">
        <f aca="false">'Ponderações &amp; PR'!D23</f>
        <v>0.3</v>
      </c>
      <c r="G20" s="17" t="n">
        <f aca="false">E20*F20</f>
        <v>0.3</v>
      </c>
    </row>
    <row r="21" customFormat="false" ht="15.75" hidden="false" customHeight="true" outlineLevel="0" collapsed="false">
      <c r="B21" s="10" t="s">
        <v>231</v>
      </c>
      <c r="C21" s="17" t="n">
        <f aca="false">'II - Transferência'!G42</f>
        <v>0</v>
      </c>
      <c r="D21" s="0" t="n">
        <f aca="false">'Ponderações &amp; PR'!E24</f>
        <v>4</v>
      </c>
      <c r="E21" s="0" t="n">
        <f aca="false">IF(C21&gt;=D21*2,5,IF(C21&gt;=D21*1.5,4,IF(C21&gt;=D21*1,3,IF(C21&gt;=D21*0.5,2,1))))</f>
        <v>1</v>
      </c>
      <c r="F21" s="9" t="n">
        <f aca="false">'Ponderações &amp; PR'!D24</f>
        <v>0.4</v>
      </c>
      <c r="G21" s="17" t="n">
        <f aca="false">E21*F21</f>
        <v>0.4</v>
      </c>
    </row>
    <row r="22" customFormat="false" ht="15" hidden="false" customHeight="false" outlineLevel="0" collapsed="false">
      <c r="A22" s="19"/>
      <c r="B22" s="20" t="s">
        <v>337</v>
      </c>
      <c r="C22" s="19"/>
      <c r="D22" s="19"/>
      <c r="E22" s="19"/>
      <c r="F22" s="19"/>
      <c r="G22" s="22" t="n">
        <f aca="false">SUM(G19:G21)</f>
        <v>1</v>
      </c>
    </row>
    <row r="24" customFormat="false" ht="31.5" hidden="false" customHeight="true" outlineLevel="0" collapsed="false">
      <c r="A24" s="0" t="s">
        <v>37</v>
      </c>
      <c r="B24" s="10" t="s">
        <v>240</v>
      </c>
      <c r="C24" s="17" t="n">
        <f aca="false">'III - Gestão'!G14</f>
        <v>0</v>
      </c>
      <c r="D24" s="0" t="n">
        <f aca="false">'Ponderações &amp; PR'!E27</f>
        <v>7</v>
      </c>
      <c r="E24" s="0" t="n">
        <f aca="false">IF(C24&gt;=D24*2,5,IF(C24&gt;=D24*1.5,4,IF(C24&gt;=D24*1,3,IF(C24&gt;=D24*0.5,2,1))))</f>
        <v>1</v>
      </c>
      <c r="F24" s="9" t="n">
        <f aca="false">'Ponderações &amp; PR'!D27</f>
        <v>0.5</v>
      </c>
      <c r="G24" s="17" t="n">
        <f aca="false">E24*F24</f>
        <v>0.5</v>
      </c>
    </row>
    <row r="25" customFormat="false" ht="15.75" hidden="false" customHeight="true" outlineLevel="0" collapsed="false">
      <c r="B25" s="10" t="s">
        <v>252</v>
      </c>
      <c r="C25" s="17" t="n">
        <f aca="false">'III - Gestão'!G48</f>
        <v>0</v>
      </c>
      <c r="D25" s="0" t="n">
        <f aca="false">'Ponderações &amp; PR'!E28</f>
        <v>8</v>
      </c>
      <c r="E25" s="0" t="n">
        <f aca="false">IF(C25&gt;=D25*2,5,IF(C25&gt;=D25*1.5,4,IF(C25&gt;=D25*1,3,IF(C25&gt;=D25*0.5,2,1))))</f>
        <v>1</v>
      </c>
      <c r="F25" s="9" t="n">
        <f aca="false">'Ponderações &amp; PR'!D28</f>
        <v>0.5</v>
      </c>
      <c r="G25" s="17" t="n">
        <f aca="false">E25*F25</f>
        <v>0.5</v>
      </c>
    </row>
    <row r="26" customFormat="false" ht="15" hidden="false" customHeight="false" outlineLevel="0" collapsed="false">
      <c r="A26" s="19"/>
      <c r="B26" s="20" t="s">
        <v>338</v>
      </c>
      <c r="C26" s="19"/>
      <c r="D26" s="19"/>
      <c r="E26" s="19"/>
      <c r="F26" s="19"/>
      <c r="G26" s="22" t="n">
        <f aca="false">SUM(G24:G25)</f>
        <v>1</v>
      </c>
    </row>
    <row r="28" customFormat="false" ht="15.75" hidden="false" customHeight="true" outlineLevel="0" collapsed="false">
      <c r="A28" s="0" t="s">
        <v>38</v>
      </c>
      <c r="B28" s="10" t="s">
        <v>276</v>
      </c>
      <c r="C28" s="17" t="n">
        <f aca="false">'IV - Docência'!G33</f>
        <v>0</v>
      </c>
      <c r="D28" s="0" t="n">
        <f aca="false">'Ponderações &amp; PR'!E31</f>
        <v>20</v>
      </c>
      <c r="E28" s="0" t="n">
        <f aca="false">IF(C28&gt;=D28*2,5,IF(C28&gt;=D28*1.5,4,IF(C28&gt;=D28*1,3,IF(C28&gt;=D28*0.5,2,1))))</f>
        <v>1</v>
      </c>
      <c r="F28" s="9" t="n">
        <f aca="false">'Ponderações &amp; PR'!D31</f>
        <v>0.5</v>
      </c>
      <c r="G28" s="17" t="n">
        <f aca="false">E28*F28</f>
        <v>0.5</v>
      </c>
    </row>
    <row r="29" customFormat="false" ht="31.5" hidden="false" customHeight="true" outlineLevel="0" collapsed="false">
      <c r="B29" s="10" t="s">
        <v>310</v>
      </c>
      <c r="C29" s="17" t="n">
        <f aca="false">'IV - Docência'!G41</f>
        <v>0</v>
      </c>
      <c r="D29" s="0" t="n">
        <f aca="false">'Ponderações &amp; PR'!E32</f>
        <v>15</v>
      </c>
      <c r="E29" s="0" t="n">
        <f aca="false">IF(C29&gt;=D29*2,5,IF(C29&gt;=D29*1.5,4,IF(C29&gt;=D29*1,3,IF(C29&gt;=D29*0.5,2,1))))</f>
        <v>1</v>
      </c>
      <c r="F29" s="9" t="n">
        <f aca="false">'Ponderações &amp; PR'!D32</f>
        <v>0.5</v>
      </c>
      <c r="G29" s="17" t="n">
        <f aca="false">E29*F29</f>
        <v>0.5</v>
      </c>
    </row>
    <row r="30" customFormat="false" ht="15" hidden="false" customHeight="false" outlineLevel="0" collapsed="false">
      <c r="A30" s="19"/>
      <c r="B30" s="20" t="s">
        <v>339</v>
      </c>
      <c r="C30" s="19"/>
      <c r="D30" s="19"/>
      <c r="E30" s="19"/>
      <c r="F30" s="19"/>
      <c r="G30" s="22" t="n">
        <f aca="false">SUM(G28:G29)</f>
        <v>1</v>
      </c>
    </row>
    <row r="33" customFormat="false" ht="15" hidden="false" customHeight="false" outlineLevel="0" collapsed="false">
      <c r="A33" s="6" t="s">
        <v>340</v>
      </c>
    </row>
    <row r="34" customFormat="false" ht="15" hidden="false" customHeight="false" outlineLevel="0" collapsed="false">
      <c r="A34" s="6" t="s">
        <v>23</v>
      </c>
      <c r="B34" s="6" t="s">
        <v>341</v>
      </c>
      <c r="C34" s="6" t="s">
        <v>342</v>
      </c>
      <c r="D34" s="6" t="s">
        <v>343</v>
      </c>
    </row>
    <row r="35" customFormat="false" ht="15" hidden="false" customHeight="false" outlineLevel="0" collapsed="false">
      <c r="A35" s="0" t="s">
        <v>30</v>
      </c>
      <c r="B35" s="17" t="n">
        <f aca="false">G17</f>
        <v>1</v>
      </c>
      <c r="C35" s="9" t="n">
        <f aca="false">'Ponderações &amp; PR'!C6</f>
        <v>0.4</v>
      </c>
      <c r="D35" s="17" t="n">
        <f aca="false">B35*C35</f>
        <v>0.4</v>
      </c>
    </row>
    <row r="36" customFormat="false" ht="15" hidden="false" customHeight="false" outlineLevel="0" collapsed="false">
      <c r="A36" s="0" t="s">
        <v>34</v>
      </c>
      <c r="B36" s="17" t="n">
        <f aca="false">G22</f>
        <v>1</v>
      </c>
      <c r="C36" s="9" t="n">
        <f aca="false">'Ponderações &amp; PR'!C7</f>
        <v>0.15</v>
      </c>
      <c r="D36" s="17" t="n">
        <f aca="false">B36*C36</f>
        <v>0.15</v>
      </c>
    </row>
    <row r="37" customFormat="false" ht="15" hidden="false" customHeight="false" outlineLevel="0" collapsed="false">
      <c r="A37" s="0" t="s">
        <v>37</v>
      </c>
      <c r="B37" s="17" t="n">
        <f aca="false">G26</f>
        <v>1</v>
      </c>
      <c r="C37" s="9" t="n">
        <f aca="false">'Ponderações &amp; PR'!C8</f>
        <v>0.15</v>
      </c>
      <c r="D37" s="17" t="n">
        <f aca="false">B37*C37</f>
        <v>0.15</v>
      </c>
    </row>
    <row r="38" customFormat="false" ht="15" hidden="false" customHeight="false" outlineLevel="0" collapsed="false">
      <c r="A38" s="0" t="s">
        <v>38</v>
      </c>
      <c r="B38" s="17" t="n">
        <f aca="false">G30</f>
        <v>1</v>
      </c>
      <c r="C38" s="9" t="n">
        <f aca="false">'Ponderações &amp; PR'!C9</f>
        <v>0.3</v>
      </c>
      <c r="D38" s="17" t="n">
        <f aca="false">B38*C38</f>
        <v>0.3</v>
      </c>
    </row>
    <row r="39" customFormat="false" ht="15.75" hidden="false" customHeight="true" outlineLevel="0" collapsed="false">
      <c r="A39" s="23" t="s">
        <v>344</v>
      </c>
      <c r="D39" s="24" t="n">
        <f aca="false">ROUND(SUM(D35:D38),2)</f>
        <v>1</v>
      </c>
    </row>
    <row r="41" customFormat="false" ht="15.75" hidden="false" customHeight="true" outlineLevel="0" collapsed="false">
      <c r="A41" s="23" t="str">
        <f aca="false">IF(D39&gt;=4.5,"Excelente (CF ≥ 4,5)",IF(D39&gt;=3.5,"Relevante (3,5 ≤ CF &lt; 4,5)",IF(D39&gt;=2.5,"Regular (2,5 ≤ CF &lt; 3,5)","Insuficiente (CF &lt; 2,5)")))</f>
        <v>Insuficiente (CF &lt; 2,5)</v>
      </c>
    </row>
    <row r="43" customFormat="false" ht="15" hidden="false" customHeight="true" outlineLevel="0" collapsed="false">
      <c r="A43" s="3" t="s">
        <v>345</v>
      </c>
      <c r="B43" s="3"/>
      <c r="C43" s="3"/>
      <c r="D43" s="3"/>
      <c r="E43" s="3"/>
      <c r="F43" s="3"/>
      <c r="G43" s="3"/>
    </row>
  </sheetData>
  <mergeCells count="1">
    <mergeCell ref="A43:G4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34.03"/>
    <col collapsed="false" customWidth="true" hidden="false" outlineLevel="0" max="2" min="2" style="0" width="16.01"/>
    <col collapsed="false" customWidth="true" hidden="false" outlineLevel="0" max="3" min="3" style="0" width="13.99"/>
    <col collapsed="false" customWidth="true" hidden="false" outlineLevel="0" max="4" min="4" style="0" width="18.03"/>
  </cols>
  <sheetData>
    <row r="1" customFormat="false" ht="18" hidden="false" customHeight="true" outlineLevel="0" collapsed="false">
      <c r="A1" s="1" t="s">
        <v>346</v>
      </c>
    </row>
    <row r="3" customFormat="false" ht="15" hidden="false" customHeight="false" outlineLevel="0" collapsed="false">
      <c r="A3" s="6" t="s">
        <v>347</v>
      </c>
      <c r="B3" s="0" t="str">
        <f aca="false">Configuração!$B$4</f>
        <v>Docente</v>
      </c>
    </row>
    <row r="5" customFormat="false" ht="19.5" hidden="false" customHeight="true" outlineLevel="0" collapsed="false">
      <c r="A5" s="6" t="s">
        <v>340</v>
      </c>
      <c r="B5" s="25" t="n">
        <f aca="false">'Cálculo Final'!D39</f>
        <v>1</v>
      </c>
      <c r="C5" s="1" t="str">
        <f aca="false">'Cálculo Final'!A41</f>
        <v>Insuficiente (CF &lt; 2,5)</v>
      </c>
    </row>
    <row r="7" customFormat="false" ht="15" hidden="false" customHeight="false" outlineLevel="0" collapsed="false">
      <c r="A7" s="6" t="s">
        <v>23</v>
      </c>
      <c r="B7" s="6" t="s">
        <v>348</v>
      </c>
      <c r="C7" s="6" t="s">
        <v>349</v>
      </c>
      <c r="D7" s="6" t="s">
        <v>343</v>
      </c>
    </row>
    <row r="8" customFormat="false" ht="15" hidden="false" customHeight="false" outlineLevel="0" collapsed="false">
      <c r="A8" s="0" t="s">
        <v>30</v>
      </c>
      <c r="B8" s="17" t="n">
        <f aca="false">'Cálculo Final'!B35</f>
        <v>1</v>
      </c>
      <c r="C8" s="9" t="n">
        <f aca="false">'Cálculo Final'!C35</f>
        <v>0.4</v>
      </c>
      <c r="D8" s="17" t="n">
        <f aca="false">'Cálculo Final'!D35</f>
        <v>0.4</v>
      </c>
    </row>
    <row r="9" customFormat="false" ht="15" hidden="false" customHeight="false" outlineLevel="0" collapsed="false">
      <c r="A9" s="0" t="s">
        <v>34</v>
      </c>
      <c r="B9" s="17" t="n">
        <f aca="false">'Cálculo Final'!B36</f>
        <v>1</v>
      </c>
      <c r="C9" s="9" t="n">
        <f aca="false">'Cálculo Final'!C36</f>
        <v>0.15</v>
      </c>
      <c r="D9" s="17" t="n">
        <f aca="false">'Cálculo Final'!D36</f>
        <v>0.15</v>
      </c>
    </row>
    <row r="10" customFormat="false" ht="15" hidden="false" customHeight="false" outlineLevel="0" collapsed="false">
      <c r="A10" s="0" t="s">
        <v>37</v>
      </c>
      <c r="B10" s="17" t="n">
        <f aca="false">'Cálculo Final'!B37</f>
        <v>1</v>
      </c>
      <c r="C10" s="9" t="n">
        <f aca="false">'Cálculo Final'!C37</f>
        <v>0.15</v>
      </c>
      <c r="D10" s="17" t="n">
        <f aca="false">'Cálculo Final'!D37</f>
        <v>0.15</v>
      </c>
    </row>
    <row r="11" customFormat="false" ht="15" hidden="false" customHeight="false" outlineLevel="0" collapsed="false">
      <c r="A11" s="0" t="s">
        <v>38</v>
      </c>
      <c r="B11" s="17" t="n">
        <f aca="false">'Cálculo Final'!B38</f>
        <v>1</v>
      </c>
      <c r="C11" s="9" t="n">
        <f aca="false">'Cálculo Final'!C38</f>
        <v>0.3</v>
      </c>
      <c r="D11" s="17" t="n">
        <f aca="false">'Cálculo Final'!D38</f>
        <v>0.3</v>
      </c>
    </row>
    <row r="13" customFormat="false" ht="27.75" hidden="false" customHeight="true" outlineLevel="0" collapsed="false">
      <c r="A13" s="3" t="s">
        <v>350</v>
      </c>
      <c r="B13" s="3"/>
      <c r="C13" s="3"/>
      <c r="D13" s="3"/>
    </row>
  </sheetData>
  <mergeCells count="1">
    <mergeCell ref="A13:D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2026-09-01T11:33:46Z</dcterms:created>
  <dc:creator>openpyxl</dc:creator>
  <dc:description/>
  <dc:language>en-US</dc:language>
  <cp:lastModifiedBy>Filipe Madeira - ESGTS</cp:lastModifiedBy>
  <dcterms:modified xsi:type="dcterms:W3CDTF">2026-09-17T11:58:01Z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