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/>
  <xr:revisionPtr revIDLastSave="0" documentId="11_A00238243DA5116F2D54A94C3DF1A6900C9FCE91" xr6:coauthVersionLast="47" xr6:coauthVersionMax="47" xr10:uidLastSave="{00000000-0000-0000-0000-000000000000}"/>
  <bookViews>
    <workbookView xWindow="0" yWindow="0" windowWidth="16384" windowHeight="8192" tabRatio="500" activeTab="4" xr2:uid="{00000000-000D-0000-FFFF-FFFF00000000}"/>
  </bookViews>
  <sheets>
    <sheet name="Enquadramento" sheetId="1" r:id="rId1"/>
    <sheet name="Configuração" sheetId="2" r:id="rId2"/>
    <sheet name="Ponderações &amp; PR" sheetId="3" r:id="rId3"/>
    <sheet name="I - Investigação" sheetId="4" r:id="rId4"/>
    <sheet name="II - Transferência" sheetId="5" r:id="rId5"/>
    <sheet name="III - Gestão" sheetId="6" r:id="rId6"/>
    <sheet name="IV - Docência" sheetId="7" r:id="rId7"/>
    <sheet name="Cálculo Final" sheetId="8" r:id="rId8"/>
    <sheet name="Dashboard" sheetId="9" r:id="rId9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9" i="8" l="1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C12" i="8"/>
  <c r="E15" i="3"/>
  <c r="D12" i="8"/>
  <c r="E12" i="8"/>
  <c r="D15" i="3"/>
  <c r="F12" i="8"/>
  <c r="G12" i="8"/>
  <c r="G39" i="4"/>
  <c r="G40" i="4"/>
  <c r="G41" i="4"/>
  <c r="G42" i="4"/>
  <c r="G43" i="4"/>
  <c r="G44" i="4"/>
  <c r="G45" i="4"/>
  <c r="G46" i="4"/>
  <c r="G47" i="4"/>
  <c r="C13" i="8"/>
  <c r="E16" i="3"/>
  <c r="D13" i="8"/>
  <c r="E13" i="8"/>
  <c r="D16" i="3"/>
  <c r="F13" i="8"/>
  <c r="G13" i="8"/>
  <c r="G49" i="4"/>
  <c r="G50" i="4"/>
  <c r="G51" i="4"/>
  <c r="G52" i="4"/>
  <c r="G53" i="4"/>
  <c r="G54" i="4"/>
  <c r="C14" i="8"/>
  <c r="E17" i="3"/>
  <c r="D14" i="8"/>
  <c r="E14" i="8"/>
  <c r="D17" i="3"/>
  <c r="F14" i="8"/>
  <c r="G14" i="8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C15" i="8"/>
  <c r="E18" i="3"/>
  <c r="D15" i="8"/>
  <c r="E15" i="8"/>
  <c r="D18" i="3"/>
  <c r="F15" i="8"/>
  <c r="G15" i="8"/>
  <c r="G79" i="4"/>
  <c r="G80" i="4"/>
  <c r="G81" i="4"/>
  <c r="G82" i="4"/>
  <c r="G83" i="4"/>
  <c r="G84" i="4"/>
  <c r="G85" i="4"/>
  <c r="G86" i="4"/>
  <c r="G87" i="4"/>
  <c r="G88" i="4"/>
  <c r="G89" i="4"/>
  <c r="G90" i="4"/>
  <c r="C16" i="8"/>
  <c r="E19" i="3"/>
  <c r="D16" i="8"/>
  <c r="E16" i="8"/>
  <c r="D19" i="3"/>
  <c r="F16" i="8"/>
  <c r="G16" i="8"/>
  <c r="G17" i="8"/>
  <c r="B35" i="8"/>
  <c r="C6" i="3"/>
  <c r="C35" i="8"/>
  <c r="D35" i="8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C19" i="8"/>
  <c r="E22" i="3"/>
  <c r="D19" i="8"/>
  <c r="E19" i="8"/>
  <c r="D22" i="3"/>
  <c r="F19" i="8"/>
  <c r="G19" i="8"/>
  <c r="G19" i="5"/>
  <c r="G20" i="5"/>
  <c r="G21" i="5"/>
  <c r="G22" i="5"/>
  <c r="G23" i="5"/>
  <c r="G24" i="5"/>
  <c r="G25" i="5"/>
  <c r="G26" i="5"/>
  <c r="G27" i="5"/>
  <c r="G28" i="5"/>
  <c r="G29" i="5"/>
  <c r="G30" i="5"/>
  <c r="C20" i="8"/>
  <c r="E23" i="3"/>
  <c r="D20" i="8"/>
  <c r="E20" i="8"/>
  <c r="D23" i="3"/>
  <c r="F20" i="8"/>
  <c r="G20" i="8"/>
  <c r="G32" i="5"/>
  <c r="G33" i="5"/>
  <c r="G34" i="5"/>
  <c r="G35" i="5"/>
  <c r="G36" i="5"/>
  <c r="G37" i="5"/>
  <c r="G38" i="5"/>
  <c r="G39" i="5"/>
  <c r="G40" i="5"/>
  <c r="G41" i="5"/>
  <c r="G42" i="5"/>
  <c r="C21" i="8"/>
  <c r="E24" i="3"/>
  <c r="D21" i="8"/>
  <c r="E21" i="8"/>
  <c r="D24" i="3"/>
  <c r="F21" i="8"/>
  <c r="G21" i="8"/>
  <c r="G22" i="8"/>
  <c r="B36" i="8"/>
  <c r="C7" i="3"/>
  <c r="C36" i="8"/>
  <c r="D36" i="8"/>
  <c r="G5" i="6"/>
  <c r="G6" i="6"/>
  <c r="G7" i="6"/>
  <c r="G8" i="6"/>
  <c r="G9" i="6"/>
  <c r="G10" i="6"/>
  <c r="G11" i="6"/>
  <c r="G12" i="6"/>
  <c r="G13" i="6"/>
  <c r="G14" i="6"/>
  <c r="C24" i="8"/>
  <c r="E27" i="3"/>
  <c r="D24" i="8"/>
  <c r="E24" i="8"/>
  <c r="D27" i="3"/>
  <c r="F24" i="8"/>
  <c r="G24" i="8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C25" i="8"/>
  <c r="E28" i="3"/>
  <c r="D25" i="8"/>
  <c r="E25" i="8"/>
  <c r="D28" i="3"/>
  <c r="F25" i="8"/>
  <c r="G25" i="8"/>
  <c r="G26" i="8"/>
  <c r="B37" i="8"/>
  <c r="C8" i="3"/>
  <c r="C37" i="8"/>
  <c r="D37" i="8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C28" i="8"/>
  <c r="E31" i="3"/>
  <c r="D28" i="8"/>
  <c r="E28" i="8"/>
  <c r="D31" i="3"/>
  <c r="F28" i="8"/>
  <c r="G28" i="8"/>
  <c r="G35" i="7"/>
  <c r="G36" i="7"/>
  <c r="G37" i="7"/>
  <c r="G38" i="7"/>
  <c r="G39" i="7"/>
  <c r="G40" i="7"/>
  <c r="G41" i="7"/>
  <c r="C29" i="8"/>
  <c r="E32" i="3"/>
  <c r="D29" i="8"/>
  <c r="E29" i="8"/>
  <c r="D32" i="3"/>
  <c r="F29" i="8"/>
  <c r="G29" i="8"/>
  <c r="G30" i="8"/>
  <c r="B38" i="8"/>
  <c r="C9" i="3"/>
  <c r="C38" i="8"/>
  <c r="D38" i="8"/>
  <c r="A41" i="8"/>
  <c r="F41" i="7"/>
  <c r="D41" i="7"/>
  <c r="F33" i="7"/>
  <c r="D33" i="7"/>
  <c r="F48" i="6"/>
  <c r="D48" i="6"/>
  <c r="F14" i="6"/>
  <c r="D14" i="6"/>
  <c r="F42" i="5"/>
  <c r="D42" i="5"/>
  <c r="F30" i="5"/>
  <c r="D30" i="5"/>
  <c r="F17" i="5"/>
  <c r="D17" i="5"/>
  <c r="F90" i="4"/>
  <c r="D90" i="4"/>
  <c r="F77" i="4"/>
  <c r="D77" i="4"/>
  <c r="F54" i="4"/>
  <c r="D54" i="4"/>
  <c r="F47" i="4"/>
  <c r="D47" i="4"/>
  <c r="F37" i="4"/>
  <c r="D37" i="4"/>
  <c r="D33" i="3"/>
  <c r="E33" i="3"/>
  <c r="D29" i="3"/>
  <c r="E29" i="3"/>
  <c r="D25" i="3"/>
  <c r="E25" i="3"/>
  <c r="D20" i="3"/>
  <c r="E20" i="3"/>
  <c r="C10" i="3"/>
  <c r="C11" i="3"/>
  <c r="B9" i="3"/>
  <c r="B8" i="3"/>
  <c r="B7" i="3"/>
  <c r="B6" i="3"/>
  <c r="I1" i="3"/>
  <c r="D11" i="9"/>
  <c r="C11" i="9"/>
  <c r="B11" i="9"/>
  <c r="D10" i="9"/>
  <c r="C10" i="9"/>
  <c r="B10" i="9"/>
  <c r="D9" i="9"/>
  <c r="C9" i="9"/>
  <c r="B9" i="9"/>
  <c r="D8" i="9"/>
  <c r="C8" i="9"/>
  <c r="B8" i="9"/>
  <c r="C5" i="9"/>
  <c r="B5" i="9"/>
  <c r="B3" i="9"/>
</calcChain>
</file>

<file path=xl/sharedStrings.xml><?xml version="1.0" encoding="utf-8"?>
<sst xmlns="http://schemas.openxmlformats.org/spreadsheetml/2006/main" count="626" uniqueCount="351">
  <si>
    <t>Grelha Harmonizada de Avaliação — Docentes e Investigadores — IPSantarém</t>
  </si>
  <si>
    <t>Documento de trabalho | Proposta de implementação da harmonização | Draft v0.1, setembro 2026</t>
  </si>
  <si>
    <t>NATUREZA DO DOCUMENTO: esta grelha operacionaliza, em folha de cálculo, a "Proposta harmonizada de avaliação de Docentes e Investigadores" (RESUMO_Avaliação_Docentes_Investigadores_v3). Constitui uma base de trabalho, sem caráter normativo, destinada a apoiar a discussão do modelo comum de 4 Vertentes / 12 Parâmetros / Indicadores. Todas as ponderações, PR e a matriz de indicadores são propostas indicativas, calibráveis pelo CCA.</t>
  </si>
  <si>
    <t>Estrutura do modelo</t>
  </si>
  <si>
    <t>O modelo mantém as 4 Vertentes comuns (I. Investigação; II. Transferência e Valorização do Conhecimento; III. Gestão e Outras Tarefas Institucionais; IV. Docência e Formação) e os 12 Parâmetros harmonizados (P1–P12), aplicáveis quer a Docentes quer a Investigadores, com ponderações e Pontuações de Referência (PR) calibráveis por carreira.</t>
  </si>
  <si>
    <t>1. Separador "Configuração"</t>
  </si>
  <si>
    <t>Escolha a Carreira do avaliado (Docente / Investigador de carreira / Investigador a termo). Esta escolha alimenta as ponderações de Vertente sugeridas e as PR por carreira em toda a grelha.</t>
  </si>
  <si>
    <t>2. Separador "Ponderações &amp; PR"</t>
  </si>
  <si>
    <t>Reveja/ajuste (células a amarelo) a ponderação de cada Vertente (dentro do intervalo regulamentar) e a ponderação + PR de cada um dos 12 Parâmetros. Os valores pré-preenchidos correspondem ao Cenário C (Comum/Harmonizado) da proposta; os Cenários A (ênfase Docência) e B (ênfase Investigação) estão disponíveis como referência na mesma folha.</t>
  </si>
  <si>
    <t>3. Separadores "I — Investigação", "II — Transferência", "III — Gestão", "IV — Docência"</t>
  </si>
  <si>
    <t>Preencha a coluna "Quantidade" (a amarelo) com o número de realizações em cada Indicador/Bonificação/Penalização. Os pontos são calculados automaticamente, respeitando os tetos máximos por indicador.</t>
  </si>
  <si>
    <t>4. Separador "Cálculo Final"</t>
  </si>
  <si>
    <t>Calcula automaticamente, sem preenchimento adicional, a pontuação (P) e a classificação parcial (Cp, 1–5) de cada Parâmetro, a classificação de cada Vertente e a Classificação Final (CF), com a menção qualitativa (Insuficiente / Regular / Relevante / Excelente).</t>
  </si>
  <si>
    <t>5. Separador "Dashboard"</t>
  </si>
  <si>
    <t>Apresenta um resumo visual da CF, da menção qualitativa e do contributo de cada Vertente.</t>
  </si>
  <si>
    <t>Nota</t>
  </si>
  <si>
    <t>Todas as células a azul/amarelo são editáveis; as restantes contêm fórmulas e não devem ser alteradas.</t>
  </si>
  <si>
    <t>Fonte: RESUMO_Avaliação_Docentes_Investigadores_v3 — proposta harmonizada (Draft v0, 2026-09-01).</t>
  </si>
  <si>
    <t>Configuração — Carreira do avaliado</t>
  </si>
  <si>
    <t>Escolha a carreira na célula amarela abaixo. Esta escolha alimenta, por fórmula, as ponderações de Vertente sugeridas e as Pontuações de Referência (PR) por carreira usadas nos separadores "Ponderações &amp; PR" e "Dashboard".</t>
  </si>
  <si>
    <t>Carreira do avaliado:</t>
  </si>
  <si>
    <t>Docente</t>
  </si>
  <si>
    <t>1. Intervalos e ponderação sugerida das Vertentes, por carreira</t>
  </si>
  <si>
    <t>Vertente</t>
  </si>
  <si>
    <t>Docente — intervalo</t>
  </si>
  <si>
    <t>Docente — sugestão</t>
  </si>
  <si>
    <t>Investigador carreira — intervalo</t>
  </si>
  <si>
    <t>Investigador carreira — sugestão</t>
  </si>
  <si>
    <t>Investigador a termo — intervalo</t>
  </si>
  <si>
    <t>Investigador a termo — sugestão</t>
  </si>
  <si>
    <t>I — Investigação</t>
  </si>
  <si>
    <t>30% – 70%</t>
  </si>
  <si>
    <t>70% – 80%</t>
  </si>
  <si>
    <t>70% – 100%</t>
  </si>
  <si>
    <t>II — Transferência e Valorização do Conhecimento</t>
  </si>
  <si>
    <t>5% – 30%</t>
  </si>
  <si>
    <t>5% – 20%</t>
  </si>
  <si>
    <t>III — Gestão e Outras Tarefas Institucionais</t>
  </si>
  <si>
    <t>IV — Docência e Formação</t>
  </si>
  <si>
    <t>Nota: a Vertente IV tem mínimo de 30% para a carreira Docente; a ponderação de 0% só é admissível quando a Vertente não integra o perfil funcional de avaliação.</t>
  </si>
  <si>
    <t>2. Pontuações de Referência (PR) exploratórias por Parâmetro e carreira (primeiro triénio)</t>
  </si>
  <si>
    <t>Código</t>
  </si>
  <si>
    <t>Parâmetro</t>
  </si>
  <si>
    <t>Docente — PR</t>
  </si>
  <si>
    <t>Investigador — PR</t>
  </si>
  <si>
    <t>P1</t>
  </si>
  <si>
    <t>Produção científica, artística, cultural e tecnológica</t>
  </si>
  <si>
    <t>P2</t>
  </si>
  <si>
    <t>Coordenação e participação em projetos</t>
  </si>
  <si>
    <t>P3</t>
  </si>
  <si>
    <t>Apresentação de candidaturas em projetos</t>
  </si>
  <si>
    <t>P4</t>
  </si>
  <si>
    <t>Reconhecimento pela comunidade científica ou artística e sociedade em geral</t>
  </si>
  <si>
    <t>P5</t>
  </si>
  <si>
    <t>Iniciativas de melhoria da qualidade da investigação</t>
  </si>
  <si>
    <t>P6</t>
  </si>
  <si>
    <t>Prestação de serviços de consultoria e formação profissional</t>
  </si>
  <si>
    <t>P7</t>
  </si>
  <si>
    <t>Valorização, transferência e impacto do conhecimento</t>
  </si>
  <si>
    <t>P8</t>
  </si>
  <si>
    <t>Serviços à comunidade científica e à sociedade</t>
  </si>
  <si>
    <t>P9</t>
  </si>
  <si>
    <t>Cargos, funções de coordenação e responsabilidades institucionais</t>
  </si>
  <si>
    <t>P10</t>
  </si>
  <si>
    <t>Cargos e tarefas temporárias</t>
  </si>
  <si>
    <t>P11</t>
  </si>
  <si>
    <t>Atividade letiva, inovação e recursos pedagógicos</t>
  </si>
  <si>
    <t>P12</t>
  </si>
  <si>
    <t>Orientação, acompanhamento e supervisão de estudantes e formação avançada</t>
  </si>
  <si>
    <t>3. Cenários de ponderação de Parâmetros dentro de cada Vertente (proposta para o 1.º triénio)</t>
  </si>
  <si>
    <t>Cenário A — Ênfase Docência</t>
  </si>
  <si>
    <t>Cenário B — Ênfase Investigação</t>
  </si>
  <si>
    <t>Cenário C — Comum/Harmonizado</t>
  </si>
  <si>
    <t>Ponderações das Vertentes e dos Parâmetros — Perfil harmonizado</t>
  </si>
  <si>
    <t>Carreira ativa</t>
  </si>
  <si>
    <t>Células a amarelo são editáveis. Os intervalos regulamentares constam da coluna "Intervalo regulamentar" (variam por carreira — ver separador "Configuração"). A ponderação de Vertente sugerida e a PR de cada Parâmetro seguem, por omissão, a carreira escolhida em Configuração!B4, mas podem ser sobrepostas manualmente.</t>
  </si>
  <si>
    <t>1. Ponderação das Vertentes</t>
  </si>
  <si>
    <t>Intervalo regulamentar (carreira ativa)</t>
  </si>
  <si>
    <t>Ponderação (%)</t>
  </si>
  <si>
    <t>Soma</t>
  </si>
  <si>
    <t>2. Ponderação dos Parâmetros e Pontuações de Referência (PR), por Vertente</t>
  </si>
  <si>
    <t>PR (carreira ativa)</t>
  </si>
  <si>
    <t>Soma — I — Investigação</t>
  </si>
  <si>
    <t>Soma — II — Transferência e Valorização do Conhecimento</t>
  </si>
  <si>
    <t>Soma — III — Gestão e Outras Tarefas Institucionais</t>
  </si>
  <si>
    <t>Soma — IV — Docência e Formação</t>
  </si>
  <si>
    <t>I - Investigação — Investigação</t>
  </si>
  <si>
    <t>Ponderação e PR desta Vertente e dos respetivos Parâmetros: ver separador "Ponderações &amp; PR" (dependem da carreira escolhida em "Configuração").</t>
  </si>
  <si>
    <t>Indicador</t>
  </si>
  <si>
    <t>Unidade de contagem</t>
  </si>
  <si>
    <t>Pontos/ unid.</t>
  </si>
  <si>
    <t>Quantidade</t>
  </si>
  <si>
    <t>Máximo/ triénio</t>
  </si>
  <si>
    <t>Pontos obtidos</t>
  </si>
  <si>
    <t>Observações</t>
  </si>
  <si>
    <t>P1 — Produção científica, artística, cultural e tecnológica</t>
  </si>
  <si>
    <t>I1.1 — Autor de artigo em revista científica indexada</t>
  </si>
  <si>
    <t>Por publicação</t>
  </si>
  <si>
    <t>Bonificações</t>
  </si>
  <si>
    <t>Indexação WoS/Scopus</t>
  </si>
  <si>
    <t>Publicação em Q1</t>
  </si>
  <si>
    <t>Publicação em Q2</t>
  </si>
  <si>
    <t>Colaboração internacional</t>
  </si>
  <si>
    <t>Primeiro ou último autor</t>
  </si>
  <si>
    <t>Penalização</t>
  </si>
  <si>
    <t>Mais de 7 autores da mesma afiliação</t>
  </si>
  <si>
    <t>I1.2 — Autor de artigo em conferência científica com arbitragem</t>
  </si>
  <si>
    <t>Evento internacional</t>
  </si>
  <si>
    <t>Mais de 5 autores da mesma afiliação</t>
  </si>
  <si>
    <t>I1.3 — Autor de livro científico completo com arbitragem</t>
  </si>
  <si>
    <t>Outra indexação</t>
  </si>
  <si>
    <t>I1.4 — Autor de capítulo de livro científico com arbitragem</t>
  </si>
  <si>
    <t>I1.5 — Autor de livro técnico completo</t>
  </si>
  <si>
    <t>I1.6 — Autor de capítulo de livro técnico/manual/guia/norma técnica</t>
  </si>
  <si>
    <t>I1.7 — Autor de artigo em revista técnica/profissional</t>
  </si>
  <si>
    <t>I1.8 — Autor de resumo publicado em revista científica ou livro de atas</t>
  </si>
  <si>
    <t>Por resumo</t>
  </si>
  <si>
    <t>I1.9 — Produção artística, multimédia ou cultural</t>
  </si>
  <si>
    <t>Por participação</t>
  </si>
  <si>
    <t>Apresentação/produção em contexto internacional</t>
  </si>
  <si>
    <t>Distinção/seleção em concurso ou processo competitivo</t>
  </si>
  <si>
    <t>I1.10 — Editor/coeditor de livro científico/técnico ou atas de evento científico</t>
  </si>
  <si>
    <t>I1.11 — Editor convidado de número especial em revista indexada</t>
  </si>
  <si>
    <t>Por número especial</t>
  </si>
  <si>
    <t>I1.12 — Citações recebidas no período (WoS e/ou Scopus, sem autocitações)</t>
  </si>
  <si>
    <t>Por citação</t>
  </si>
  <si>
    <t>Subtotal — Produção científica, artística, cultural e tecnológica  (Ponderação | PR sugerido)</t>
  </si>
  <si>
    <t>Ponderação</t>
  </si>
  <si>
    <t>PR</t>
  </si>
  <si>
    <t>P2 — Coordenação e participação em projetos</t>
  </si>
  <si>
    <t>I2.1 — Participação em projeto de I&amp;D, inovação, desenvolvimento tecnológico ou criação artística financiado por programa competitivo</t>
  </si>
  <si>
    <t>Por cada 6 meses completos de participação</t>
  </si>
  <si>
    <t>Coordenador/Investigador Responsável</t>
  </si>
  <si>
    <t>Líder de Work Package/Task</t>
  </si>
  <si>
    <t>Projeto internacional</t>
  </si>
  <si>
    <t>Valor p/ Instituição ≥50k e &lt;100k</t>
  </si>
  <si>
    <t>Valor p/ Instituição ≥100k e &lt;250k</t>
  </si>
  <si>
    <t>Valor p/ Instituição ≥250k e &lt;500k</t>
  </si>
  <si>
    <t>Valor p/ Instituição ≥500k</t>
  </si>
  <si>
    <t>Subtotal — Coordenação e participação em projetos  (Ponderação | PR sugerido)</t>
  </si>
  <si>
    <t>P3 — Apresentação de candidaturas em projetos</t>
  </si>
  <si>
    <t>I3.1 — Candidatura submetida a programa competitivo</t>
  </si>
  <si>
    <t>Por candidatura</t>
  </si>
  <si>
    <t>Investigador Responsável/Coordenador</t>
  </si>
  <si>
    <t>Liderança de WP/Task (não acumulável com IR/coordenador)</t>
  </si>
  <si>
    <t>Avaliação positiva</t>
  </si>
  <si>
    <t>Subtotal — Apresentação de candidaturas em projetos  (Ponderação | PR sugerido)</t>
  </si>
  <si>
    <t>P4 — Reconhecimento pela comunidade científica ou artística e sociedade em geral</t>
  </si>
  <si>
    <t>I4.1 — Prémio de ciência por concurso</t>
  </si>
  <si>
    <t>Por prémio</t>
  </si>
  <si>
    <t>Prémio internacional</t>
  </si>
  <si>
    <t>I4.2 — Prémio de melhor comunicação oral/póster</t>
  </si>
  <si>
    <t>I4.3 — Membro de comissão científica/programa de evento</t>
  </si>
  <si>
    <t>Por evento</t>
  </si>
  <si>
    <t>Presidente/coordenador/responsável</t>
  </si>
  <si>
    <t>I4.4 — Membro de corpo editorial de revista indexada</t>
  </si>
  <si>
    <t>Por mês de exercício</t>
  </si>
  <si>
    <t>Revista indexada WoS/Scopus</t>
  </si>
  <si>
    <t>Editor-chefe/responsável editorial</t>
  </si>
  <si>
    <t>I4.5 — Revisor de artigo de revista/livro/capítulo ou artigo em atas de conferência</t>
  </si>
  <si>
    <t>Por item revisto</t>
  </si>
  <si>
    <t>Indexação WoS/Scopus e Q1</t>
  </si>
  <si>
    <t>Indexação WoS/Scopus e Q2</t>
  </si>
  <si>
    <t>Outras indexações</t>
  </si>
  <si>
    <t>I4.6 — Comunicação oral em evento científico</t>
  </si>
  <si>
    <t>Por comunicação</t>
  </si>
  <si>
    <t>Por convite</t>
  </si>
  <si>
    <t>Comunicação em formato póster</t>
  </si>
  <si>
    <t>I4.7 — Moderação em evento científico</t>
  </si>
  <si>
    <t>Por moderação</t>
  </si>
  <si>
    <t>I4.8 — Membro de sociedade científica de admissão competitiva, por convite, eleição, nomeação ou mérito</t>
  </si>
  <si>
    <t>Por sociedade</t>
  </si>
  <si>
    <t>Sociedade internacional</t>
  </si>
  <si>
    <t>Subtotal — Reconhecimento pela comunidade científica ou artística e sociedade em geral  (Ponderação | PR sugerido)</t>
  </si>
  <si>
    <t>P5 — Iniciativas de melhoria da qualidade da investigação</t>
  </si>
  <si>
    <t>I5.1 — Criação/reforço de infraestrutura de investigação</t>
  </si>
  <si>
    <t>Por iniciativa concretizada</t>
  </si>
  <si>
    <t>I5.2 — Coordenação de iniciativas de ciência aberta, gestão de dados, integridade ou ética na investigação</t>
  </si>
  <si>
    <t>I5.3 — Elaboração de protocolos, guias metodológicos ou recomendações de boas práticas</t>
  </si>
  <si>
    <t>Por contributo</t>
  </si>
  <si>
    <t>Adoção formal/documentada</t>
  </si>
  <si>
    <t>I5.4 — Participação em redes internacionais de investigação reconhecidas e autorizadas</t>
  </si>
  <si>
    <t>Por ano de exercício</t>
  </si>
  <si>
    <t>I5.5 — Processos de qualificação e atualização científica relevantes para as funções exercidas</t>
  </si>
  <si>
    <t>Por processo de qualificação/atualização formalmente iniciado e desenvolvido no período</t>
  </si>
  <si>
    <t>Nota: não atribui pontuação pela mera posse de graus/títulos. A valorização de processos conducentes a graus/títulos observa o art. 23.º, n.º 6, al. d), do ECIC, quando relevante para funções de coordenação científica. A mesma qualificação/processo não é pontuada mais de uma vez.</t>
  </si>
  <si>
    <t>Conclusão de processo conducente ao grau de doutor</t>
  </si>
  <si>
    <t>Conclusão de processo conducente ao título de agregado</t>
  </si>
  <si>
    <t>Conclusão de processo conducente ao título de especialista (quando relevante para as funções exercidas)</t>
  </si>
  <si>
    <t>Pós-doutoramento concluído</t>
  </si>
  <si>
    <t>Formação pós-graduada ou outra formação científica especializada relevante (≥25h)</t>
  </si>
  <si>
    <t>Subtotal — Iniciativas de melhoria da qualidade da investigação  (Ponderação | PR sugerido)</t>
  </si>
  <si>
    <t>II - Transferência — Transferência e Valorização do Conhecimento</t>
  </si>
  <si>
    <t>P6 — Prestação de serviços de consultoria e formação profissional</t>
  </si>
  <si>
    <t>I6.1 — Prestação de serviços, estudos ou consultoria a entidades externas</t>
  </si>
  <si>
    <t>Por atividade/contrato realizado</t>
  </si>
  <si>
    <t>Valor ≥50k e &lt;100k</t>
  </si>
  <si>
    <t>Valor ≥100k e &lt;250k</t>
  </si>
  <si>
    <t>Valor ≥250k</t>
  </si>
  <si>
    <t>Responsável/coordenador da prestação</t>
  </si>
  <si>
    <t>I6.2 — Parecer técnico/científico</t>
  </si>
  <si>
    <t>Por parecer elaborado</t>
  </si>
  <si>
    <t>I6.3 — Lecionação de curso de formação profissional/microcredencial</t>
  </si>
  <si>
    <t>Por curso</t>
  </si>
  <si>
    <t>Duração ≥25h e &lt;50h</t>
  </si>
  <si>
    <t>Duração ≥50h</t>
  </si>
  <si>
    <t>Curso internacional</t>
  </si>
  <si>
    <t>I6.4 — Orador em palestra/workshop/colóquio/seminário e eventos afins</t>
  </si>
  <si>
    <t>Destino essencialmente comunidade externa</t>
  </si>
  <si>
    <t>Subtotal — Prestação de serviços de consultoria e formação profissional  (Ponderação | PR sugerido)</t>
  </si>
  <si>
    <t>P7 — Valorização, transferência e impacto do conhecimento</t>
  </si>
  <si>
    <t>I7.1 — Patente/protótipo</t>
  </si>
  <si>
    <t>Por concessão</t>
  </si>
  <si>
    <t>Proteção internacional</t>
  </si>
  <si>
    <t>I7.2 — Pedido provisório/modelo de utilidade/desenho industrial</t>
  </si>
  <si>
    <t>Por pedido</t>
  </si>
  <si>
    <t>I7.3 — Licenciamento/comercialização de PI industrial</t>
  </si>
  <si>
    <t>Por contrato</t>
  </si>
  <si>
    <t>I7.4 — Registo de software/outro direito de PI</t>
  </si>
  <si>
    <t>Por registo</t>
  </si>
  <si>
    <t>I7.5 — Direito de autor sobre software/obra técnico-científica valorizada</t>
  </si>
  <si>
    <t>Por ativo</t>
  </si>
  <si>
    <t>I7.6 — Licenciamento/comercialização de outros direitos de PI</t>
  </si>
  <si>
    <t>I7.7 — Fundador/promotor de spin-off/start-up</t>
  </si>
  <si>
    <t>Por empresa</t>
  </si>
  <si>
    <t>I7.8 — Apoio formal à criação de empresa</t>
  </si>
  <si>
    <t>Por atividade/contrato/empresa apoiada</t>
  </si>
  <si>
    <t>I7.9 — Participação na elaboração de legislação, regulamentos ou normas técnicas</t>
  </si>
  <si>
    <t>Por participação formalizada</t>
  </si>
  <si>
    <t>Âmbito internacional</t>
  </si>
  <si>
    <t>Subtotal — Valorização, transferência e impacto do conhecimento  (Ponderação | PR sugerido)</t>
  </si>
  <si>
    <t>P8 — Serviços à comunidade científica e à sociedade</t>
  </si>
  <si>
    <t>I8.1 — Membro da organização de evento científico de divulgação/extensão</t>
  </si>
  <si>
    <t>Coordenação</t>
  </si>
  <si>
    <t>Mais de 100 participantes</t>
  </si>
  <si>
    <t>I8.2 — Membro da organização de evento tecnológico, artístico ou cultural dirigido à sociedade</t>
  </si>
  <si>
    <t>I8.3 — Promoção institucional/oferta formativa</t>
  </si>
  <si>
    <t>Por atividade</t>
  </si>
  <si>
    <t>Subtotal — Serviços à comunidade científica e à sociedade  (Ponderação | PR sugerido)</t>
  </si>
  <si>
    <t>III - Gestão — Gestão e Outras Tarefas Institucionais</t>
  </si>
  <si>
    <t>P9 — Cargos, funções de coordenação e responsabilidades institucionais</t>
  </si>
  <si>
    <t>I9.1 — Membro de órgão/estrutura institucional (centro/UI, departamento, área, linha de investigação, laboratório)</t>
  </si>
  <si>
    <t>Por mês completo/estrutura</t>
  </si>
  <si>
    <t>Presidente/Coordenador/Responsável</t>
  </si>
  <si>
    <t>Vice-Presidente/Vice-Coordenador</t>
  </si>
  <si>
    <t>Secretário/Assessor</t>
  </si>
  <si>
    <t>Estrutura pertence à Instituição</t>
  </si>
  <si>
    <t>I9.2 — Exercício de funções de representação/responsabilidade em entidades externas ao serviço da Instituição</t>
  </si>
  <si>
    <t>Entidade internacional</t>
  </si>
  <si>
    <t>I9.3 — Coordenação/dinamização institucional de programas de cooperação internacional (incl. ACE²-EU)</t>
  </si>
  <si>
    <t>Por mês completo</t>
  </si>
  <si>
    <t>Subtotal — Cargos, funções de coordenação e responsabilidades institucionais  (Ponderação | PR sugerido)</t>
  </si>
  <si>
    <t>P10 — Cargos e tarefas temporárias</t>
  </si>
  <si>
    <t>I10.1 — Avaliação de projetos de I&amp;D, bolsas de doutoramento ou outros processos de avaliação científica externos</t>
  </si>
  <si>
    <t>Integrado em painel</t>
  </si>
  <si>
    <t>I10.2 — Participação em comissões/grupos de trabalho formalizados</t>
  </si>
  <si>
    <t>Por comissão</t>
  </si>
  <si>
    <t>I10.3 — Participação em júris de trabalhos de fim de curso (cursos não conferentes de grau/licenciatura); não acumula com orientação</t>
  </si>
  <si>
    <t>Arguente</t>
  </si>
  <si>
    <t>Júri de licenciatura</t>
  </si>
  <si>
    <t>Júri de pós-graduação</t>
  </si>
  <si>
    <t>I10.4 — Participação em júris de provas académicas (doutoramento, agregação, mestrado, título de especialista); não acumula com orientação</t>
  </si>
  <si>
    <t>Júri de doutoramento/agregação</t>
  </si>
  <si>
    <t>Júri de pós-doutoramento</t>
  </si>
  <si>
    <t>I10.5 — Participação em júris de recrutamento de pessoal docente ou investigador</t>
  </si>
  <si>
    <t>Presidência/coordenação/responsabilidade formal acrescida</t>
  </si>
  <si>
    <t>I10.6 — Participação em júris de recrutamento de pessoal não docente ou bolseiros</t>
  </si>
  <si>
    <t>I10.7 — Participação em júris de prémios, concursos e processos de seleção/seriação de candidatos</t>
  </si>
  <si>
    <t>I10.8 — Participação em júris de reconhecimento de graus, diplomas e processos de creditação</t>
  </si>
  <si>
    <t>I10.9 — Participação em júris/comissões de avaliação institucional ou de qualidade (incl. A3ES ou similares)</t>
  </si>
  <si>
    <t>I10.10 — Participação em júris de aquisição de bens, serviços, empreitadas e processos técnicos especializados</t>
  </si>
  <si>
    <t>I10.11 — Participação em júris de concursos de carreira de entidades externas</t>
  </si>
  <si>
    <t>I10.12 — Participação em júris de provas de aptidão profissional</t>
  </si>
  <si>
    <t>I10.13 — Outras atividades institucionais temporárias ou de representação, formalmente atribuídas</t>
  </si>
  <si>
    <t>Subtotal — Cargos e tarefas temporárias  (Ponderação | PR sugerido)</t>
  </si>
  <si>
    <t>IV - Docência — Docência e Formação</t>
  </si>
  <si>
    <t>P11 — Atividade letiva, inovação e recursos pedagógicos</t>
  </si>
  <si>
    <t>I11.1 — Atividade letiva/lecionação</t>
  </si>
  <si>
    <t>0,5 × média semanal de horas letivas/ano</t>
  </si>
  <si>
    <t>Por UC</t>
  </si>
  <si>
    <t>UC nova</t>
  </si>
  <si>
    <t>UC integralmente em língua estrangeira</t>
  </si>
  <si>
    <t>Turma com ≥30 estudantes</t>
  </si>
  <si>
    <t>UC com docente único</t>
  </si>
  <si>
    <t>I11.2 — Avaliação pedagógica</t>
  </si>
  <si>
    <t>Por UC avaliada com média positiva (mín. 20% respostas)</t>
  </si>
  <si>
    <t>I11.3 — Elaboração de manual/livro de apoio à docência publicado e utilizado</t>
  </si>
  <si>
    <t>Por publicação com ISBN/DOI</t>
  </si>
  <si>
    <t>I11.4 — Materiais didáticos originais disponibilizados</t>
  </si>
  <si>
    <t>I11.5 — Formação pedagógica/contínua/atualização</t>
  </si>
  <si>
    <t>Por bloco até 25 horas</t>
  </si>
  <si>
    <t>I11.6 — Uso de metodologias ativas de ensino-aprendizagem</t>
  </si>
  <si>
    <t>Por implementação documentada</t>
  </si>
  <si>
    <t>I11.7 — I&amp;D com estudantes</t>
  </si>
  <si>
    <t>Por resultado (produto/publicação/projeto)</t>
  </si>
  <si>
    <t>I11.8 — Elaboração de provas de acesso (concursos especiais, etc.)</t>
  </si>
  <si>
    <t>Por prova</t>
  </si>
  <si>
    <t>I11.9 — Organização de evento pedagógico/formativo</t>
  </si>
  <si>
    <t>Responsável principal/coordenação</t>
  </si>
  <si>
    <t>≥100 participantes</t>
  </si>
  <si>
    <t>I11.10 — Coordenação/responsabilidade de curso</t>
  </si>
  <si>
    <t>Subcoordenador (por ano completo)</t>
  </si>
  <si>
    <t>Coordenador (por ano completo)</t>
  </si>
  <si>
    <t>≥100 e &lt;200 estudantes (por ano completo)</t>
  </si>
  <si>
    <t>≥200 e &lt;300 estudantes (por ano completo)</t>
  </si>
  <si>
    <t>≥300 estudantes (por ano completo)</t>
  </si>
  <si>
    <t>I11.11 — Responsabilidade por UC/supervisão pedagógica formal</t>
  </si>
  <si>
    <t>UC com ≥50 estudantes</t>
  </si>
  <si>
    <t>I11.12 — Lecionação em língua estrangeira, em mobilidade ou em atividades conjuntas de alianças europeias (ACE²-EU)</t>
  </si>
  <si>
    <t>Subtotal — Atividade letiva, inovação e recursos pedagógicos  (Ponderação | PR sugerido)</t>
  </si>
  <si>
    <t>P12 — Orientação, acompanhamento e supervisão de estudantes e formação avançada</t>
  </si>
  <si>
    <t>I12.1 — Orientação/coorientação de estudantes e formação avançada</t>
  </si>
  <si>
    <t>Por trabalho concluído</t>
  </si>
  <si>
    <t>Estudante internacional em mobilidade (Erasmus, etc.)</t>
  </si>
  <si>
    <t>Investigador bolseiro</t>
  </si>
  <si>
    <t>Dissertação de mestrado concluída</t>
  </si>
  <si>
    <t>Dissertação de doutoramento concluída</t>
  </si>
  <si>
    <t>Provas de pós-doutoramento concluídas</t>
  </si>
  <si>
    <t>Subtotal — Orientação, acompanhamento e supervisão de estudantes e formação avançada  (Ponderação | PR sugerido)</t>
  </si>
  <si>
    <t>Cálculo Final — Classificação Parcial e Classificação Final (CF)</t>
  </si>
  <si>
    <t>Esta folha calcula-se automaticamente a partir dos separadores "Configuração", "Ponderações &amp; PR" e das folhas de Vertente (I–IV). Não introduza valores aqui.</t>
  </si>
  <si>
    <t>Conversão P → classificação parcial (Cp)</t>
  </si>
  <si>
    <t>5</t>
  </si>
  <si>
    <t>P ≥ 2,0 × PR — desempenho excecional face à referência</t>
  </si>
  <si>
    <t>4</t>
  </si>
  <si>
    <t>1,5 × PR ≤ P &lt; 2,0 × PR — bom desempenho face à referência</t>
  </si>
  <si>
    <t>3</t>
  </si>
  <si>
    <t>1,0 × PR ≤ P &lt; 1,5 × PR — desempenho mínimo aceitável face à referência</t>
  </si>
  <si>
    <t>2</t>
  </si>
  <si>
    <t>0,5 × PR ≤ P &lt; 1,0 × PR — desempenho abaixo da referência</t>
  </si>
  <si>
    <t>1</t>
  </si>
  <si>
    <t>P &lt; 0,5 × PR — desempenho muito abaixo da referência</t>
  </si>
  <si>
    <t>P (pontos)</t>
  </si>
  <si>
    <t>Cp (1–5)</t>
  </si>
  <si>
    <t>Peso do parâmetro</t>
  </si>
  <si>
    <t>Cp × Peso</t>
  </si>
  <si>
    <t>Classificação da Vertente — Investigação</t>
  </si>
  <si>
    <t>Classificação da Vertente — Transferência e Valorização do Conhecimento</t>
  </si>
  <si>
    <t>Classificação da Vertente — Gestão e Outras Tarefas Institucionais</t>
  </si>
  <si>
    <t>Classificação da Vertente — Docência e Formação</t>
  </si>
  <si>
    <t>Classificação Final (CF)</t>
  </si>
  <si>
    <t>Classificação da Vertente</t>
  </si>
  <si>
    <t>Peso da Vertente</t>
  </si>
  <si>
    <t>Contributo para CF</t>
  </si>
  <si>
    <t>CLASSIFICAÇÃO FINAL (CF)</t>
  </si>
  <si>
    <t>Menções qualitativas: Excelente (CF ≥ 4,5); Relevante (3,5 ≤ CF &lt; 4,5); Regular (2,5 ≤ CF &lt; 3,5); Insuficiente (CF &lt; 2,5) — conforme Regulamento.</t>
  </si>
  <si>
    <t>Dashboard — Resumo da Avaliação</t>
  </si>
  <si>
    <t>Carreira do avaliado</t>
  </si>
  <si>
    <t>Classificação</t>
  </si>
  <si>
    <t>Peso</t>
  </si>
  <si>
    <t>Menções qualitativas: Excelente (CF ≥ 4,5); Relevante (3,5 ≤ CF &lt; 4,5); Regular (2,5 ≤ CF &lt; 3,5); Insuficiente (CF &lt; 2,5).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</si>
</sst>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4"/>
      <name val="Arial"/>
      <family val="2"/>
      <charset val="1"/>
    </font>
    <font>
      <i/>
      <sz val="10"/>
      <color rgb="FF555555"/>
      <name val="Arial"/>
      <family val="2"/>
      <charset val="1"/>
    </font>
    <font>
      <b/>
      <sz val="10"/>
      <name val="Arial"/>
      <family val="2"/>
      <charset val="1"/>
    </font>
    <font>
      <sz val="11"/>
      <color rgb="FF0000FF"/>
      <name val="Arial"/>
      <family val="2"/>
      <charset val="1"/>
    </font>
    <font>
      <b/>
      <sz val="11"/>
      <color rgb="FFFFFFFF"/>
      <name val="Arial"/>
      <family val="2"/>
      <charset val="1"/>
    </font>
    <font>
      <b/>
      <sz val="11"/>
      <name val="Arial"/>
      <family val="2"/>
      <charset val="1"/>
    </font>
    <font>
      <i/>
      <sz val="10"/>
      <name val="Arial"/>
      <family val="2"/>
      <charset val="1"/>
    </font>
    <font>
      <b/>
      <sz val="12"/>
      <name val="Arial"/>
      <family val="2"/>
      <charset val="1"/>
    </font>
    <font>
      <b/>
      <sz val="16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CE4D6"/>
      </patternFill>
    </fill>
    <fill>
      <patternFill patternType="solid">
        <fgColor rgb="FF1F4E78"/>
        <bgColor rgb="FF003366"/>
      </patternFill>
    </fill>
    <fill>
      <patternFill patternType="solid">
        <fgColor rgb="FFFCE4D6"/>
        <bgColor rgb="FFFFFFFF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2" borderId="0" xfId="0" applyFont="1" applyFill="1"/>
    <xf numFmtId="0" fontId="3" fillId="0" borderId="0" xfId="0" applyFont="1" applyAlignment="1">
      <alignment horizontal="center" vertical="top" wrapText="1"/>
    </xf>
    <xf numFmtId="9" fontId="0" fillId="0" borderId="0" xfId="0" applyNumberFormat="1"/>
    <xf numFmtId="0" fontId="0" fillId="0" borderId="0" xfId="0" applyFont="1" applyAlignment="1">
      <alignment vertical="top" wrapText="1"/>
    </xf>
    <xf numFmtId="0" fontId="0" fillId="0" borderId="0" xfId="0" applyFont="1"/>
    <xf numFmtId="9" fontId="0" fillId="2" borderId="0" xfId="0" applyNumberFormat="1" applyFill="1"/>
    <xf numFmtId="0" fontId="0" fillId="2" borderId="0" xfId="0" applyFill="1"/>
    <xf numFmtId="9" fontId="3" fillId="0" borderId="0" xfId="0" applyNumberFormat="1" applyFont="1"/>
    <xf numFmtId="0" fontId="5" fillId="3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2" fontId="0" fillId="0" borderId="0" xfId="0" applyNumberFormat="1"/>
    <xf numFmtId="0" fontId="7" fillId="0" borderId="0" xfId="0" applyFont="1"/>
    <xf numFmtId="0" fontId="0" fillId="4" borderId="0" xfId="0" applyFill="1"/>
    <xf numFmtId="0" fontId="3" fillId="4" borderId="0" xfId="0" applyFont="1" applyFill="1"/>
    <xf numFmtId="9" fontId="0" fillId="4" borderId="0" xfId="0" applyNumberFormat="1" applyFill="1"/>
    <xf numFmtId="2" fontId="0" fillId="4" borderId="0" xfId="0" applyNumberFormat="1" applyFill="1"/>
    <xf numFmtId="0" fontId="8" fillId="0" borderId="0" xfId="0" applyFont="1"/>
    <xf numFmtId="2" fontId="9" fillId="0" borderId="0" xfId="0" applyNumberFormat="1" applyFont="1"/>
    <xf numFmtId="2" fontId="8" fillId="0" borderId="0" xfId="0" applyNumberFormat="1" applyFont="1"/>
    <xf numFmtId="0" fontId="0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CE4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zoomScaleNormal="100" workbookViewId="0">
      <selection activeCell="A12" sqref="A12"/>
    </sheetView>
  </sheetViews>
  <sheetFormatPr defaultColWidth="8.875" defaultRowHeight="15" x14ac:dyDescent="0.2"/>
  <cols>
    <col min="1" max="1" width="30.66796875" customWidth="1"/>
    <col min="2" max="8" width="16.0078125" customWidth="1"/>
  </cols>
  <sheetData>
    <row r="1" spans="1:8" ht="18" customHeight="1" x14ac:dyDescent="0.2">
      <c r="A1" s="1" t="s">
        <v>0</v>
      </c>
    </row>
    <row r="2" spans="1:8" x14ac:dyDescent="0.2">
      <c r="A2" s="2" t="s">
        <v>1</v>
      </c>
    </row>
    <row r="4" spans="1:8" ht="90" customHeight="1" x14ac:dyDescent="0.2">
      <c r="A4" s="25" t="s">
        <v>2</v>
      </c>
      <c r="B4" s="25"/>
      <c r="C4" s="25"/>
      <c r="D4" s="25"/>
      <c r="E4" s="25"/>
      <c r="F4" s="25"/>
      <c r="G4" s="25"/>
      <c r="H4" s="25"/>
    </row>
    <row r="6" spans="1:8" ht="60" customHeight="1" x14ac:dyDescent="0.2">
      <c r="A6" s="3" t="s">
        <v>3</v>
      </c>
      <c r="B6" s="25" t="s">
        <v>4</v>
      </c>
      <c r="C6" s="25"/>
      <c r="D6" s="25"/>
      <c r="E6" s="25"/>
      <c r="F6" s="25"/>
      <c r="G6" s="25"/>
      <c r="H6" s="25"/>
    </row>
    <row r="7" spans="1:8" ht="60" customHeight="1" x14ac:dyDescent="0.2">
      <c r="A7" s="4" t="s">
        <v>5</v>
      </c>
      <c r="B7" s="25" t="s">
        <v>6</v>
      </c>
      <c r="C7" s="25"/>
      <c r="D7" s="25"/>
      <c r="E7" s="25"/>
      <c r="F7" s="25"/>
      <c r="G7" s="25"/>
      <c r="H7" s="25"/>
    </row>
    <row r="8" spans="1:8" ht="60" customHeight="1" x14ac:dyDescent="0.2">
      <c r="A8" s="3" t="s">
        <v>7</v>
      </c>
      <c r="B8" s="25" t="s">
        <v>8</v>
      </c>
      <c r="C8" s="25"/>
      <c r="D8" s="25"/>
      <c r="E8" s="25"/>
      <c r="F8" s="25"/>
      <c r="G8" s="25"/>
      <c r="H8" s="25"/>
    </row>
    <row r="9" spans="1:8" ht="60" customHeight="1" x14ac:dyDescent="0.2">
      <c r="A9" s="3" t="s">
        <v>9</v>
      </c>
      <c r="B9" s="25" t="s">
        <v>10</v>
      </c>
      <c r="C9" s="25"/>
      <c r="D9" s="25"/>
      <c r="E9" s="25"/>
      <c r="F9" s="25"/>
      <c r="G9" s="25"/>
      <c r="H9" s="25"/>
    </row>
    <row r="10" spans="1:8" ht="60" customHeight="1" x14ac:dyDescent="0.2">
      <c r="A10" s="4" t="s">
        <v>11</v>
      </c>
      <c r="B10" s="25" t="s">
        <v>12</v>
      </c>
      <c r="C10" s="25"/>
      <c r="D10" s="25"/>
      <c r="E10" s="25"/>
      <c r="F10" s="25"/>
      <c r="G10" s="25"/>
      <c r="H10" s="25"/>
    </row>
    <row r="11" spans="1:8" ht="60" customHeight="1" x14ac:dyDescent="0.2">
      <c r="A11" s="4" t="s">
        <v>13</v>
      </c>
      <c r="B11" s="25" t="s">
        <v>14</v>
      </c>
      <c r="C11" s="25"/>
      <c r="D11" s="25"/>
      <c r="E11" s="25"/>
      <c r="F11" s="25"/>
      <c r="G11" s="25"/>
      <c r="H11" s="25"/>
    </row>
    <row r="12" spans="1:8" ht="60" customHeight="1" x14ac:dyDescent="0.2">
      <c r="A12" s="4" t="s">
        <v>15</v>
      </c>
      <c r="B12" s="25" t="s">
        <v>16</v>
      </c>
      <c r="C12" s="25"/>
      <c r="D12" s="25"/>
      <c r="E12" s="25"/>
      <c r="F12" s="25"/>
      <c r="G12" s="25"/>
      <c r="H12" s="25"/>
    </row>
    <row r="14" spans="1:8" x14ac:dyDescent="0.2">
      <c r="A14" s="2" t="s">
        <v>17</v>
      </c>
    </row>
  </sheetData>
  <mergeCells count="8">
    <mergeCell ref="B10:H10"/>
    <mergeCell ref="B11:H11"/>
    <mergeCell ref="B12:H12"/>
    <mergeCell ref="A4:H4"/>
    <mergeCell ref="B6:H6"/>
    <mergeCell ref="B7:H7"/>
    <mergeCell ref="B8:H8"/>
    <mergeCell ref="B9:H9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zoomScaleNormal="100" workbookViewId="0">
      <selection activeCell="B4" sqref="B4"/>
    </sheetView>
  </sheetViews>
  <sheetFormatPr defaultColWidth="8.875" defaultRowHeight="15" x14ac:dyDescent="0.2"/>
  <cols>
    <col min="1" max="1" width="46.6796875" customWidth="1"/>
    <col min="2" max="2" width="41.96875" customWidth="1"/>
    <col min="3" max="7" width="20.04296875" customWidth="1"/>
  </cols>
  <sheetData>
    <row r="1" spans="1:7" ht="18" customHeight="1" x14ac:dyDescent="0.2">
      <c r="A1" s="1" t="s">
        <v>18</v>
      </c>
    </row>
    <row r="2" spans="1:7" ht="39.75" customHeight="1" x14ac:dyDescent="0.2">
      <c r="A2" s="25" t="s">
        <v>19</v>
      </c>
      <c r="B2" s="25"/>
      <c r="C2" s="25"/>
      <c r="D2" s="25"/>
      <c r="E2" s="25"/>
      <c r="F2" s="25"/>
    </row>
    <row r="4" spans="1:7" x14ac:dyDescent="0.2">
      <c r="A4" s="5" t="s">
        <v>20</v>
      </c>
      <c r="B4" s="6" t="s">
        <v>21</v>
      </c>
    </row>
    <row r="6" spans="1:7" x14ac:dyDescent="0.2">
      <c r="A6" s="5" t="s">
        <v>22</v>
      </c>
    </row>
    <row r="7" spans="1:7" ht="27.75" customHeight="1" x14ac:dyDescent="0.2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</row>
    <row r="8" spans="1:7" x14ac:dyDescent="0.2">
      <c r="A8" t="s">
        <v>30</v>
      </c>
      <c r="B8" t="s">
        <v>31</v>
      </c>
      <c r="C8" s="8">
        <v>0.4</v>
      </c>
      <c r="D8" t="s">
        <v>32</v>
      </c>
      <c r="E8" s="8">
        <v>0.75</v>
      </c>
      <c r="F8" t="s">
        <v>33</v>
      </c>
      <c r="G8" s="8">
        <v>0.85</v>
      </c>
    </row>
    <row r="9" spans="1:7" x14ac:dyDescent="0.2">
      <c r="A9" t="s">
        <v>34</v>
      </c>
      <c r="B9" t="s">
        <v>35</v>
      </c>
      <c r="C9" s="8">
        <v>0.15</v>
      </c>
      <c r="D9" t="s">
        <v>36</v>
      </c>
      <c r="E9" s="8">
        <v>0.1</v>
      </c>
      <c r="F9" t="s">
        <v>36</v>
      </c>
      <c r="G9" s="8">
        <v>0.05</v>
      </c>
    </row>
    <row r="10" spans="1:7" x14ac:dyDescent="0.2">
      <c r="A10" t="s">
        <v>37</v>
      </c>
      <c r="B10" t="s">
        <v>35</v>
      </c>
      <c r="C10" s="8">
        <v>0.15</v>
      </c>
      <c r="D10" t="s">
        <v>36</v>
      </c>
      <c r="E10" s="8">
        <v>0.1</v>
      </c>
      <c r="F10" t="s">
        <v>36</v>
      </c>
      <c r="G10" s="8">
        <v>0.05</v>
      </c>
    </row>
    <row r="11" spans="1:7" x14ac:dyDescent="0.2">
      <c r="A11" t="s">
        <v>38</v>
      </c>
      <c r="B11" t="s">
        <v>31</v>
      </c>
      <c r="C11" s="8">
        <v>0.3</v>
      </c>
      <c r="D11" t="s">
        <v>36</v>
      </c>
      <c r="E11" s="8">
        <v>0.05</v>
      </c>
      <c r="F11" t="s">
        <v>36</v>
      </c>
      <c r="G11" s="8">
        <v>0.05</v>
      </c>
    </row>
    <row r="12" spans="1:7" ht="30" customHeight="1" x14ac:dyDescent="0.2">
      <c r="A12" s="25" t="s">
        <v>39</v>
      </c>
      <c r="B12" s="25"/>
      <c r="C12" s="25"/>
      <c r="D12" s="25"/>
      <c r="E12" s="25"/>
      <c r="F12" s="25"/>
      <c r="G12" s="25"/>
    </row>
    <row r="14" spans="1:7" x14ac:dyDescent="0.2">
      <c r="A14" s="5" t="s">
        <v>40</v>
      </c>
    </row>
    <row r="15" spans="1:7" x14ac:dyDescent="0.2">
      <c r="A15" s="5" t="s">
        <v>41</v>
      </c>
      <c r="B15" s="5" t="s">
        <v>42</v>
      </c>
      <c r="C15" s="5" t="s">
        <v>43</v>
      </c>
      <c r="D15" s="5" t="s">
        <v>44</v>
      </c>
    </row>
    <row r="16" spans="1:7" ht="15.75" customHeight="1" x14ac:dyDescent="0.2">
      <c r="A16" t="s">
        <v>45</v>
      </c>
      <c r="B16" s="9" t="s">
        <v>46</v>
      </c>
      <c r="C16">
        <v>28</v>
      </c>
      <c r="D16">
        <v>38</v>
      </c>
    </row>
    <row r="17" spans="1:5" ht="15.75" customHeight="1" x14ac:dyDescent="0.2">
      <c r="A17" t="s">
        <v>47</v>
      </c>
      <c r="B17" s="9" t="s">
        <v>48</v>
      </c>
      <c r="C17">
        <v>10</v>
      </c>
      <c r="D17">
        <v>15</v>
      </c>
    </row>
    <row r="18" spans="1:5" ht="15.75" customHeight="1" x14ac:dyDescent="0.2">
      <c r="A18" t="s">
        <v>49</v>
      </c>
      <c r="B18" s="9" t="s">
        <v>50</v>
      </c>
      <c r="C18">
        <v>5</v>
      </c>
      <c r="D18">
        <v>8</v>
      </c>
    </row>
    <row r="19" spans="1:5" ht="31.5" customHeight="1" x14ac:dyDescent="0.2">
      <c r="A19" t="s">
        <v>51</v>
      </c>
      <c r="B19" s="9" t="s">
        <v>52</v>
      </c>
      <c r="C19">
        <v>7</v>
      </c>
      <c r="D19">
        <v>9</v>
      </c>
    </row>
    <row r="20" spans="1:5" ht="15.75" customHeight="1" x14ac:dyDescent="0.2">
      <c r="A20" t="s">
        <v>53</v>
      </c>
      <c r="B20" s="9" t="s">
        <v>54</v>
      </c>
      <c r="C20">
        <v>7</v>
      </c>
      <c r="D20">
        <v>10</v>
      </c>
    </row>
    <row r="21" spans="1:5" ht="31.5" customHeight="1" x14ac:dyDescent="0.2">
      <c r="A21" t="s">
        <v>55</v>
      </c>
      <c r="B21" s="9" t="s">
        <v>56</v>
      </c>
      <c r="C21">
        <v>5</v>
      </c>
      <c r="D21">
        <v>7</v>
      </c>
    </row>
    <row r="22" spans="1:5" ht="31.5" customHeight="1" x14ac:dyDescent="0.2">
      <c r="A22" t="s">
        <v>57</v>
      </c>
      <c r="B22" s="9" t="s">
        <v>58</v>
      </c>
      <c r="C22">
        <v>6</v>
      </c>
      <c r="D22">
        <v>9</v>
      </c>
    </row>
    <row r="23" spans="1:5" ht="15.75" customHeight="1" x14ac:dyDescent="0.2">
      <c r="A23" t="s">
        <v>59</v>
      </c>
      <c r="B23" s="9" t="s">
        <v>60</v>
      </c>
      <c r="C23">
        <v>4</v>
      </c>
      <c r="D23">
        <v>5</v>
      </c>
    </row>
    <row r="24" spans="1:5" ht="31.5" customHeight="1" x14ac:dyDescent="0.2">
      <c r="A24" t="s">
        <v>61</v>
      </c>
      <c r="B24" s="9" t="s">
        <v>62</v>
      </c>
      <c r="C24">
        <v>7</v>
      </c>
      <c r="D24">
        <v>9</v>
      </c>
    </row>
    <row r="25" spans="1:5" ht="15.75" customHeight="1" x14ac:dyDescent="0.2">
      <c r="A25" t="s">
        <v>63</v>
      </c>
      <c r="B25" s="9" t="s">
        <v>64</v>
      </c>
      <c r="C25">
        <v>8</v>
      </c>
      <c r="D25">
        <v>10</v>
      </c>
    </row>
    <row r="26" spans="1:5" ht="15.75" customHeight="1" x14ac:dyDescent="0.2">
      <c r="A26" t="s">
        <v>65</v>
      </c>
      <c r="B26" s="9" t="s">
        <v>66</v>
      </c>
      <c r="C26">
        <v>20</v>
      </c>
      <c r="D26">
        <v>12</v>
      </c>
    </row>
    <row r="27" spans="1:5" ht="31.5" customHeight="1" x14ac:dyDescent="0.2">
      <c r="A27" t="s">
        <v>67</v>
      </c>
      <c r="B27" s="9" t="s">
        <v>68</v>
      </c>
      <c r="C27">
        <v>15</v>
      </c>
      <c r="D27">
        <v>10</v>
      </c>
    </row>
    <row r="29" spans="1:5" x14ac:dyDescent="0.2">
      <c r="A29" s="5" t="s">
        <v>69</v>
      </c>
    </row>
    <row r="30" spans="1:5" ht="27.75" customHeight="1" x14ac:dyDescent="0.2">
      <c r="A30" s="7" t="s">
        <v>41</v>
      </c>
      <c r="B30" s="7" t="s">
        <v>42</v>
      </c>
      <c r="C30" s="7" t="s">
        <v>70</v>
      </c>
      <c r="D30" s="7" t="s">
        <v>71</v>
      </c>
      <c r="E30" s="7" t="s">
        <v>72</v>
      </c>
    </row>
    <row r="31" spans="1:5" ht="15.75" customHeight="1" x14ac:dyDescent="0.2">
      <c r="A31" t="s">
        <v>45</v>
      </c>
      <c r="B31" s="9" t="s">
        <v>46</v>
      </c>
      <c r="C31" s="8">
        <v>0.35</v>
      </c>
      <c r="D31" s="8">
        <v>0.45</v>
      </c>
      <c r="E31" s="8">
        <v>0.4</v>
      </c>
    </row>
    <row r="32" spans="1:5" ht="15.75" customHeight="1" x14ac:dyDescent="0.2">
      <c r="A32" t="s">
        <v>47</v>
      </c>
      <c r="B32" s="9" t="s">
        <v>48</v>
      </c>
      <c r="C32" s="8">
        <v>0.25</v>
      </c>
      <c r="D32" s="8">
        <v>0.25</v>
      </c>
      <c r="E32" s="8">
        <v>0.25</v>
      </c>
    </row>
    <row r="33" spans="1:5" ht="15.75" customHeight="1" x14ac:dyDescent="0.2">
      <c r="A33" t="s">
        <v>49</v>
      </c>
      <c r="B33" s="9" t="s">
        <v>50</v>
      </c>
      <c r="C33" s="8">
        <v>0.15</v>
      </c>
      <c r="D33" s="8">
        <v>0.15</v>
      </c>
      <c r="E33" s="8">
        <v>0.15</v>
      </c>
    </row>
    <row r="34" spans="1:5" ht="31.5" customHeight="1" x14ac:dyDescent="0.2">
      <c r="A34" t="s">
        <v>51</v>
      </c>
      <c r="B34" s="9" t="s">
        <v>52</v>
      </c>
      <c r="C34" s="8">
        <v>0.1</v>
      </c>
      <c r="D34" s="8">
        <v>0.1</v>
      </c>
      <c r="E34" s="8">
        <v>0.1</v>
      </c>
    </row>
    <row r="35" spans="1:5" ht="15.75" customHeight="1" x14ac:dyDescent="0.2">
      <c r="A35" t="s">
        <v>53</v>
      </c>
      <c r="B35" s="9" t="s">
        <v>54</v>
      </c>
      <c r="C35" s="8">
        <v>0.15</v>
      </c>
      <c r="D35" s="8">
        <v>0.05</v>
      </c>
      <c r="E35" s="8">
        <v>0.1</v>
      </c>
    </row>
    <row r="36" spans="1:5" ht="31.5" customHeight="1" x14ac:dyDescent="0.2">
      <c r="A36" t="s">
        <v>55</v>
      </c>
      <c r="B36" s="9" t="s">
        <v>56</v>
      </c>
      <c r="C36" s="8">
        <v>0.3</v>
      </c>
      <c r="D36" s="8">
        <v>0.25</v>
      </c>
      <c r="E36" s="8">
        <v>0.3</v>
      </c>
    </row>
    <row r="37" spans="1:5" ht="31.5" customHeight="1" x14ac:dyDescent="0.2">
      <c r="A37" t="s">
        <v>57</v>
      </c>
      <c r="B37" s="9" t="s">
        <v>58</v>
      </c>
      <c r="C37" s="8">
        <v>0.25</v>
      </c>
      <c r="D37" s="8">
        <v>0.35</v>
      </c>
      <c r="E37" s="8">
        <v>0.3</v>
      </c>
    </row>
    <row r="38" spans="1:5" ht="15.75" customHeight="1" x14ac:dyDescent="0.2">
      <c r="A38" t="s">
        <v>59</v>
      </c>
      <c r="B38" s="9" t="s">
        <v>60</v>
      </c>
      <c r="C38" s="8">
        <v>0.45</v>
      </c>
      <c r="D38" s="8">
        <v>0.4</v>
      </c>
      <c r="E38" s="8">
        <v>0.4</v>
      </c>
    </row>
    <row r="39" spans="1:5" ht="31.5" customHeight="1" x14ac:dyDescent="0.2">
      <c r="A39" t="s">
        <v>61</v>
      </c>
      <c r="B39" s="9" t="s">
        <v>62</v>
      </c>
      <c r="C39" s="8">
        <v>0.5</v>
      </c>
      <c r="D39" s="8">
        <v>0.5</v>
      </c>
      <c r="E39" s="8">
        <v>0.5</v>
      </c>
    </row>
    <row r="40" spans="1:5" ht="15.75" customHeight="1" x14ac:dyDescent="0.2">
      <c r="A40" t="s">
        <v>63</v>
      </c>
      <c r="B40" s="9" t="s">
        <v>64</v>
      </c>
      <c r="C40" s="8">
        <v>0.5</v>
      </c>
      <c r="D40" s="8">
        <v>0.5</v>
      </c>
      <c r="E40" s="8">
        <v>0.5</v>
      </c>
    </row>
    <row r="41" spans="1:5" ht="15.75" customHeight="1" x14ac:dyDescent="0.2">
      <c r="A41" t="s">
        <v>65</v>
      </c>
      <c r="B41" s="9" t="s">
        <v>66</v>
      </c>
      <c r="C41" s="8">
        <v>0.55000000000000004</v>
      </c>
      <c r="D41" s="8">
        <v>0.45</v>
      </c>
      <c r="E41" s="8">
        <v>0.5</v>
      </c>
    </row>
    <row r="42" spans="1:5" ht="31.5" customHeight="1" x14ac:dyDescent="0.2">
      <c r="A42" t="s">
        <v>67</v>
      </c>
      <c r="B42" s="9" t="s">
        <v>68</v>
      </c>
      <c r="C42" s="8">
        <v>0.45</v>
      </c>
      <c r="D42" s="8">
        <v>0.55000000000000004</v>
      </c>
      <c r="E42" s="8">
        <v>0.5</v>
      </c>
    </row>
  </sheetData>
  <mergeCells count="2">
    <mergeCell ref="A2:F2"/>
    <mergeCell ref="A12:G12"/>
  </mergeCells>
  <dataValidations count="1">
    <dataValidation type="list" sqref="B4" xr:uid="{00000000-0002-0000-0100-000000000000}">
      <formula1>"Docente,Investigador de carreira,Investigador a termo"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"/>
  <sheetViews>
    <sheetView zoomScaleNormal="100" workbookViewId="0"/>
  </sheetViews>
  <sheetFormatPr defaultColWidth="8.875" defaultRowHeight="15" x14ac:dyDescent="0.2"/>
  <cols>
    <col min="1" max="1" width="34.03125" customWidth="1"/>
    <col min="2" max="2" width="7.93359375" customWidth="1"/>
    <col min="3" max="3" width="46.00390625" customWidth="1"/>
    <col min="4" max="4" width="13.98828125" customWidth="1"/>
    <col min="5" max="5" width="18.0234375" customWidth="1"/>
    <col min="9" max="9" width="20.04296875" customWidth="1"/>
  </cols>
  <sheetData>
    <row r="1" spans="1:9" ht="18" customHeight="1" x14ac:dyDescent="0.2">
      <c r="A1" s="1" t="s">
        <v>73</v>
      </c>
      <c r="H1" s="10" t="s">
        <v>74</v>
      </c>
      <c r="I1" t="str">
        <f>Configuração!$B$4</f>
        <v>Docente</v>
      </c>
    </row>
    <row r="2" spans="1:9" ht="30" customHeight="1" x14ac:dyDescent="0.2">
      <c r="A2" s="25" t="s">
        <v>75</v>
      </c>
      <c r="B2" s="25"/>
      <c r="C2" s="25"/>
      <c r="D2" s="25"/>
      <c r="E2" s="25"/>
      <c r="F2" s="25"/>
    </row>
    <row r="4" spans="1:9" x14ac:dyDescent="0.2">
      <c r="A4" s="5" t="s">
        <v>76</v>
      </c>
    </row>
    <row r="5" spans="1:9" x14ac:dyDescent="0.2">
      <c r="A5" s="5" t="s">
        <v>23</v>
      </c>
      <c r="B5" s="5" t="s">
        <v>77</v>
      </c>
      <c r="C5" s="5" t="s">
        <v>78</v>
      </c>
    </row>
    <row r="6" spans="1:9" x14ac:dyDescent="0.2">
      <c r="A6" t="s">
        <v>30</v>
      </c>
      <c r="B6" t="str">
        <f>IF(Configuração!$B$4="Docente",Configuração!B8,IF(Configuração!$B$4="Investigador de carreira",Configuração!D8,Configuração!F8))</f>
        <v>30% – 70%</v>
      </c>
      <c r="C6" s="11">
        <f>IF(Configuração!$B$4="Docente",Configuração!C8,IF(Configuração!$B$4="Investigador de carreira",Configuração!E8,Configuração!G8))</f>
        <v>0.4</v>
      </c>
    </row>
    <row r="7" spans="1:9" x14ac:dyDescent="0.2">
      <c r="A7" t="s">
        <v>34</v>
      </c>
      <c r="B7" t="str">
        <f>IF(Configuração!$B$4="Docente",Configuração!B9,IF(Configuração!$B$4="Investigador de carreira",Configuração!D9,Configuração!F9))</f>
        <v>5% – 30%</v>
      </c>
      <c r="C7" s="11">
        <f>IF(Configuração!$B$4="Docente",Configuração!C9,IF(Configuração!$B$4="Investigador de carreira",Configuração!E9,Configuração!G9))</f>
        <v>0.15</v>
      </c>
    </row>
    <row r="8" spans="1:9" x14ac:dyDescent="0.2">
      <c r="A8" t="s">
        <v>37</v>
      </c>
      <c r="B8" t="str">
        <f>IF(Configuração!$B$4="Docente",Configuração!B10,IF(Configuração!$B$4="Investigador de carreira",Configuração!D10,Configuração!F10))</f>
        <v>5% – 30%</v>
      </c>
      <c r="C8" s="11">
        <f>IF(Configuração!$B$4="Docente",Configuração!C10,IF(Configuração!$B$4="Investigador de carreira",Configuração!E10,Configuração!G10))</f>
        <v>0.15</v>
      </c>
    </row>
    <row r="9" spans="1:9" x14ac:dyDescent="0.2">
      <c r="A9" t="s">
        <v>38</v>
      </c>
      <c r="B9" t="str">
        <f>IF(Configuração!$B$4="Docente",Configuração!B11,IF(Configuração!$B$4="Investigador de carreira",Configuração!D11,Configuração!F11))</f>
        <v>30% – 70%</v>
      </c>
      <c r="C9" s="11">
        <f>IF(Configuração!$B$4="Docente",Configuração!C11,IF(Configuração!$B$4="Investigador de carreira",Configuração!E11,Configuração!G11))</f>
        <v>0.3</v>
      </c>
    </row>
    <row r="10" spans="1:9" x14ac:dyDescent="0.2">
      <c r="A10" t="s">
        <v>79</v>
      </c>
      <c r="C10" s="8">
        <f>SUM(C6:C9)</f>
        <v>1</v>
      </c>
    </row>
    <row r="11" spans="1:9" x14ac:dyDescent="0.2">
      <c r="C11" t="str">
        <f>IF(ROUND(C10-1,4)=0,"OK","VERIFICAR: soma &lt;&gt; 100%")</f>
        <v>OK</v>
      </c>
    </row>
    <row r="13" spans="1:9" x14ac:dyDescent="0.2">
      <c r="A13" s="5" t="s">
        <v>80</v>
      </c>
    </row>
    <row r="14" spans="1:9" x14ac:dyDescent="0.2">
      <c r="A14" s="5" t="s">
        <v>23</v>
      </c>
      <c r="B14" s="5" t="s">
        <v>41</v>
      </c>
      <c r="C14" s="5" t="s">
        <v>42</v>
      </c>
      <c r="D14" s="5" t="s">
        <v>78</v>
      </c>
      <c r="E14" s="5" t="s">
        <v>81</v>
      </c>
    </row>
    <row r="15" spans="1:9" ht="15.75" customHeight="1" x14ac:dyDescent="0.2">
      <c r="A15" t="s">
        <v>30</v>
      </c>
      <c r="B15" t="s">
        <v>45</v>
      </c>
      <c r="C15" s="9" t="s">
        <v>46</v>
      </c>
      <c r="D15" s="11">
        <f>Configuração!E31</f>
        <v>0.4</v>
      </c>
      <c r="E15" s="12">
        <f>IF(Configuração!$B$4="Docente",Configuração!C16,Configuração!D16)</f>
        <v>28</v>
      </c>
    </row>
    <row r="16" spans="1:9" ht="15.75" customHeight="1" x14ac:dyDescent="0.2">
      <c r="A16" t="s">
        <v>30</v>
      </c>
      <c r="B16" t="s">
        <v>47</v>
      </c>
      <c r="C16" s="9" t="s">
        <v>48</v>
      </c>
      <c r="D16" s="11">
        <f>Configuração!E32</f>
        <v>0.25</v>
      </c>
      <c r="E16" s="12">
        <f>IF(Configuração!$B$4="Docente",Configuração!C17,Configuração!D17)</f>
        <v>10</v>
      </c>
    </row>
    <row r="17" spans="1:5" ht="15.75" customHeight="1" x14ac:dyDescent="0.2">
      <c r="A17" t="s">
        <v>30</v>
      </c>
      <c r="B17" t="s">
        <v>49</v>
      </c>
      <c r="C17" s="9" t="s">
        <v>50</v>
      </c>
      <c r="D17" s="11">
        <f>Configuração!E33</f>
        <v>0.15</v>
      </c>
      <c r="E17" s="12">
        <f>IF(Configuração!$B$4="Docente",Configuração!C18,Configuração!D18)</f>
        <v>5</v>
      </c>
    </row>
    <row r="18" spans="1:5" ht="31.5" customHeight="1" x14ac:dyDescent="0.2">
      <c r="A18" t="s">
        <v>30</v>
      </c>
      <c r="B18" t="s">
        <v>51</v>
      </c>
      <c r="C18" s="9" t="s">
        <v>52</v>
      </c>
      <c r="D18" s="11">
        <f>Configuração!E34</f>
        <v>0.1</v>
      </c>
      <c r="E18" s="12">
        <f>IF(Configuração!$B$4="Docente",Configuração!C19,Configuração!D19)</f>
        <v>7</v>
      </c>
    </row>
    <row r="19" spans="1:5" ht="15.75" customHeight="1" x14ac:dyDescent="0.2">
      <c r="A19" t="s">
        <v>30</v>
      </c>
      <c r="B19" t="s">
        <v>53</v>
      </c>
      <c r="C19" s="9" t="s">
        <v>54</v>
      </c>
      <c r="D19" s="11">
        <f>Configuração!E35</f>
        <v>0.1</v>
      </c>
      <c r="E19" s="12">
        <f>IF(Configuração!$B$4="Docente",Configuração!C20,Configuração!D20)</f>
        <v>7</v>
      </c>
    </row>
    <row r="20" spans="1:5" x14ac:dyDescent="0.2">
      <c r="C20" s="5" t="s">
        <v>82</v>
      </c>
      <c r="D20" s="13">
        <f>SUM(D15:D19)</f>
        <v>1</v>
      </c>
      <c r="E20" t="str">
        <f>IF(ROUND(D20-1,4)=0,"OK","VERIFICAR")</f>
        <v>OK</v>
      </c>
    </row>
    <row r="22" spans="1:5" ht="31.5" customHeight="1" x14ac:dyDescent="0.2">
      <c r="A22" t="s">
        <v>34</v>
      </c>
      <c r="B22" t="s">
        <v>55</v>
      </c>
      <c r="C22" s="9" t="s">
        <v>56</v>
      </c>
      <c r="D22" s="11">
        <f>Configuração!E36</f>
        <v>0.3</v>
      </c>
      <c r="E22" s="12">
        <f>IF(Configuração!$B$4="Docente",Configuração!C21,Configuração!D21)</f>
        <v>5</v>
      </c>
    </row>
    <row r="23" spans="1:5" ht="15.75" customHeight="1" x14ac:dyDescent="0.2">
      <c r="A23" t="s">
        <v>34</v>
      </c>
      <c r="B23" t="s">
        <v>57</v>
      </c>
      <c r="C23" s="9" t="s">
        <v>58</v>
      </c>
      <c r="D23" s="11">
        <f>Configuração!E37</f>
        <v>0.3</v>
      </c>
      <c r="E23" s="12">
        <f>IF(Configuração!$B$4="Docente",Configuração!C22,Configuração!D22)</f>
        <v>6</v>
      </c>
    </row>
    <row r="24" spans="1:5" ht="15.75" customHeight="1" x14ac:dyDescent="0.2">
      <c r="A24" t="s">
        <v>34</v>
      </c>
      <c r="B24" t="s">
        <v>59</v>
      </c>
      <c r="C24" s="9" t="s">
        <v>60</v>
      </c>
      <c r="D24" s="11">
        <f>Configuração!E38</f>
        <v>0.4</v>
      </c>
      <c r="E24" s="12">
        <f>IF(Configuração!$B$4="Docente",Configuração!C23,Configuração!D23)</f>
        <v>4</v>
      </c>
    </row>
    <row r="25" spans="1:5" x14ac:dyDescent="0.2">
      <c r="C25" s="5" t="s">
        <v>83</v>
      </c>
      <c r="D25" s="13">
        <f>SUM(D22:D24)</f>
        <v>1</v>
      </c>
      <c r="E25" t="str">
        <f>IF(ROUND(D25-1,4)=0,"OK","VERIFICAR")</f>
        <v>OK</v>
      </c>
    </row>
    <row r="27" spans="1:5" ht="31.5" customHeight="1" x14ac:dyDescent="0.2">
      <c r="A27" t="s">
        <v>37</v>
      </c>
      <c r="B27" t="s">
        <v>61</v>
      </c>
      <c r="C27" s="9" t="s">
        <v>62</v>
      </c>
      <c r="D27" s="11">
        <f>Configuração!E39</f>
        <v>0.5</v>
      </c>
      <c r="E27" s="12">
        <f>IF(Configuração!$B$4="Docente",Configuração!C24,Configuração!D24)</f>
        <v>7</v>
      </c>
    </row>
    <row r="28" spans="1:5" ht="15.75" customHeight="1" x14ac:dyDescent="0.2">
      <c r="A28" t="s">
        <v>37</v>
      </c>
      <c r="B28" t="s">
        <v>63</v>
      </c>
      <c r="C28" s="9" t="s">
        <v>64</v>
      </c>
      <c r="D28" s="11">
        <f>Configuração!E40</f>
        <v>0.5</v>
      </c>
      <c r="E28" s="12">
        <f>IF(Configuração!$B$4="Docente",Configuração!C25,Configuração!D25)</f>
        <v>8</v>
      </c>
    </row>
    <row r="29" spans="1:5" x14ac:dyDescent="0.2">
      <c r="C29" s="5" t="s">
        <v>84</v>
      </c>
      <c r="D29" s="13">
        <f>SUM(D27:D28)</f>
        <v>1</v>
      </c>
      <c r="E29" t="str">
        <f>IF(ROUND(D29-1,4)=0,"OK","VERIFICAR")</f>
        <v>OK</v>
      </c>
    </row>
    <row r="31" spans="1:5" ht="15.75" customHeight="1" x14ac:dyDescent="0.2">
      <c r="A31" t="s">
        <v>38</v>
      </c>
      <c r="B31" t="s">
        <v>65</v>
      </c>
      <c r="C31" s="9" t="s">
        <v>66</v>
      </c>
      <c r="D31" s="11">
        <f>Configuração!E41</f>
        <v>0.5</v>
      </c>
      <c r="E31" s="12">
        <f>IF(Configuração!$B$4="Docente",Configuração!C26,Configuração!D26)</f>
        <v>20</v>
      </c>
    </row>
    <row r="32" spans="1:5" ht="31.5" customHeight="1" x14ac:dyDescent="0.2">
      <c r="A32" t="s">
        <v>38</v>
      </c>
      <c r="B32" t="s">
        <v>67</v>
      </c>
      <c r="C32" s="9" t="s">
        <v>68</v>
      </c>
      <c r="D32" s="11">
        <f>Configuração!E42</f>
        <v>0.5</v>
      </c>
      <c r="E32" s="12">
        <f>IF(Configuração!$B$4="Docente",Configuração!C27,Configuração!D27)</f>
        <v>15</v>
      </c>
    </row>
    <row r="33" spans="3:5" x14ac:dyDescent="0.2">
      <c r="C33" s="5" t="s">
        <v>85</v>
      </c>
      <c r="D33" s="13">
        <f>SUM(D31:D32)</f>
        <v>1</v>
      </c>
      <c r="E33" t="str">
        <f>IF(ROUND(D33-1,4)=0,"OK","VERIFICAR")</f>
        <v>OK</v>
      </c>
    </row>
  </sheetData>
  <mergeCells count="1">
    <mergeCell ref="A2:F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opLeftCell="B1" zoomScaleNormal="100" workbookViewId="0">
      <pane ySplit="4" topLeftCell="B75" activePane="bottomLeft" state="frozen"/>
      <selection activeCell="B1" sqref="B1"/>
      <selection pane="bottomLeft" activeCell="C87" sqref="C87"/>
    </sheetView>
  </sheetViews>
  <sheetFormatPr defaultColWidth="8.875" defaultRowHeight="15" x14ac:dyDescent="0.2"/>
  <cols>
    <col min="1" max="1" width="29.99609375" customWidth="1"/>
    <col min="2" max="2" width="55.01953125" customWidth="1"/>
    <col min="3" max="3" width="56.36328125" customWidth="1"/>
    <col min="4" max="6" width="11.97265625" customWidth="1"/>
    <col min="7" max="7" width="13.046875" customWidth="1"/>
    <col min="8" max="8" width="45.0625" customWidth="1"/>
  </cols>
  <sheetData>
    <row r="1" spans="1:8" ht="18" customHeight="1" x14ac:dyDescent="0.2">
      <c r="A1" s="1" t="s">
        <v>86</v>
      </c>
    </row>
    <row r="2" spans="1:8" x14ac:dyDescent="0.2">
      <c r="A2" s="2" t="s">
        <v>87</v>
      </c>
    </row>
    <row r="4" spans="1:8" ht="30" customHeight="1" x14ac:dyDescent="0.2">
      <c r="A4" s="14" t="s">
        <v>42</v>
      </c>
      <c r="B4" s="14" t="s">
        <v>88</v>
      </c>
      <c r="C4" s="14" t="s">
        <v>89</v>
      </c>
      <c r="D4" s="14" t="s">
        <v>90</v>
      </c>
      <c r="E4" s="14" t="s">
        <v>91</v>
      </c>
      <c r="F4" s="14" t="s">
        <v>92</v>
      </c>
      <c r="G4" s="14" t="s">
        <v>93</v>
      </c>
      <c r="H4" s="14" t="s">
        <v>94</v>
      </c>
    </row>
    <row r="5" spans="1:8" ht="30" customHeight="1" x14ac:dyDescent="0.2">
      <c r="A5" s="15" t="s">
        <v>95</v>
      </c>
      <c r="B5" s="9" t="s">
        <v>96</v>
      </c>
      <c r="C5" s="9" t="s">
        <v>97</v>
      </c>
      <c r="D5">
        <v>4</v>
      </c>
      <c r="E5" s="6"/>
      <c r="G5" s="16">
        <f>IF(E5="",0,IF(F5="",D5*E5,MIN(D5*E5,F5)))</f>
        <v>0</v>
      </c>
    </row>
    <row r="6" spans="1:8" ht="15.75" customHeight="1" x14ac:dyDescent="0.2">
      <c r="B6" s="17" t="s">
        <v>98</v>
      </c>
      <c r="C6" s="9" t="s">
        <v>99</v>
      </c>
      <c r="D6">
        <v>2</v>
      </c>
      <c r="E6" s="6"/>
      <c r="G6" s="16">
        <f>IF(E6="",0,IF(F6="",D6*E6,MIN(D6*E6,F6)))</f>
        <v>0</v>
      </c>
    </row>
    <row r="7" spans="1:8" ht="15.75" customHeight="1" x14ac:dyDescent="0.2">
      <c r="C7" s="9" t="s">
        <v>100</v>
      </c>
      <c r="D7">
        <v>2</v>
      </c>
      <c r="E7" s="6"/>
      <c r="G7" s="16">
        <f>IF(E7="",0,IF(F7="",D7*E7,MIN(D7*E7,F7)))</f>
        <v>0</v>
      </c>
    </row>
    <row r="8" spans="1:8" ht="15.75" customHeight="1" x14ac:dyDescent="0.2">
      <c r="C8" s="9" t="s">
        <v>101</v>
      </c>
      <c r="D8">
        <v>1</v>
      </c>
      <c r="E8" s="6"/>
      <c r="G8" s="16">
        <f>IF(E8="",0,IF(F8="",D8*E8,MIN(D8*E8,F8)))</f>
        <v>0</v>
      </c>
    </row>
    <row r="9" spans="1:8" ht="15.75" customHeight="1" x14ac:dyDescent="0.2">
      <c r="C9" s="9" t="s">
        <v>102</v>
      </c>
      <c r="D9">
        <v>0.5</v>
      </c>
      <c r="E9" s="6"/>
      <c r="G9" s="16">
        <f>IF(E9="",0,IF(F9="",D9*E9,MIN(D9*E9,F9)))</f>
        <v>0</v>
      </c>
    </row>
    <row r="10" spans="1:8" ht="15.75" customHeight="1" x14ac:dyDescent="0.2">
      <c r="C10" s="9" t="s">
        <v>103</v>
      </c>
      <c r="D10">
        <v>1</v>
      </c>
      <c r="E10" s="6"/>
      <c r="G10" s="16">
        <f>IF(E10="",0,IF(F10="",D10*E10,MIN(D10*E10,F10)))</f>
        <v>0</v>
      </c>
    </row>
    <row r="11" spans="1:8" ht="15.75" customHeight="1" x14ac:dyDescent="0.2">
      <c r="B11" s="17" t="s">
        <v>104</v>
      </c>
      <c r="C11" s="9" t="s">
        <v>105</v>
      </c>
      <c r="D11">
        <v>-1</v>
      </c>
      <c r="E11" s="6"/>
      <c r="G11" s="16">
        <f>IF(E11="",0,IF(F11="",D11*E11,MIN(D11*E11,F11)))</f>
        <v>0</v>
      </c>
    </row>
    <row r="12" spans="1:8" ht="15.75" customHeight="1" x14ac:dyDescent="0.2">
      <c r="B12" s="9" t="s">
        <v>106</v>
      </c>
      <c r="C12" s="9" t="s">
        <v>97</v>
      </c>
      <c r="D12">
        <v>1</v>
      </c>
      <c r="E12" s="6"/>
      <c r="G12" s="16">
        <f>IF(E12="",0,IF(F12="",D12*E12,MIN(D12*E12,F12)))</f>
        <v>0</v>
      </c>
    </row>
    <row r="13" spans="1:8" ht="15.75" customHeight="1" x14ac:dyDescent="0.2">
      <c r="B13" s="17" t="s">
        <v>98</v>
      </c>
      <c r="C13" s="9" t="s">
        <v>99</v>
      </c>
      <c r="D13">
        <v>1.5</v>
      </c>
      <c r="E13" s="6"/>
      <c r="G13" s="16">
        <f>IF(E13="",0,IF(F13="",D13*E13,MIN(D13*E13,F13)))</f>
        <v>0</v>
      </c>
    </row>
    <row r="14" spans="1:8" ht="15.75" customHeight="1" x14ac:dyDescent="0.2">
      <c r="C14" s="9" t="s">
        <v>107</v>
      </c>
      <c r="D14">
        <v>0.5</v>
      </c>
      <c r="E14" s="6"/>
      <c r="G14" s="16">
        <f>IF(E14="",0,IF(F14="",D14*E14,MIN(D14*E14,F14)))</f>
        <v>0</v>
      </c>
    </row>
    <row r="15" spans="1:8" ht="15.75" customHeight="1" x14ac:dyDescent="0.2">
      <c r="B15" s="17" t="s">
        <v>104</v>
      </c>
      <c r="C15" s="9" t="s">
        <v>108</v>
      </c>
      <c r="D15">
        <v>-0.5</v>
      </c>
      <c r="E15" s="6"/>
      <c r="G15" s="16">
        <f>IF(E15="",0,IF(F15="",D15*E15,MIN(D15*E15,F15)))</f>
        <v>0</v>
      </c>
    </row>
    <row r="16" spans="1:8" ht="15.75" customHeight="1" x14ac:dyDescent="0.2">
      <c r="B16" s="9" t="s">
        <v>109</v>
      </c>
      <c r="C16" s="9" t="s">
        <v>97</v>
      </c>
      <c r="D16">
        <v>2</v>
      </c>
      <c r="E16" s="6"/>
      <c r="G16" s="16">
        <f>IF(E16="",0,IF(F16="",D16*E16,MIN(D16*E16,F16)))</f>
        <v>0</v>
      </c>
    </row>
    <row r="17" spans="2:7" ht="15.75" customHeight="1" x14ac:dyDescent="0.2">
      <c r="B17" s="17" t="s">
        <v>98</v>
      </c>
      <c r="C17" s="9" t="s">
        <v>99</v>
      </c>
      <c r="D17">
        <v>3</v>
      </c>
      <c r="E17" s="6"/>
      <c r="G17" s="16">
        <f>IF(E17="",0,IF(F17="",D17*E17,MIN(D17*E17,F17)))</f>
        <v>0</v>
      </c>
    </row>
    <row r="18" spans="2:7" ht="15.75" customHeight="1" x14ac:dyDescent="0.2">
      <c r="C18" s="9" t="s">
        <v>110</v>
      </c>
      <c r="D18">
        <v>1</v>
      </c>
      <c r="E18" s="6"/>
      <c r="G18" s="16">
        <f>IF(E18="",0,IF(F18="",D18*E18,MIN(D18*E18,F18)))</f>
        <v>0</v>
      </c>
    </row>
    <row r="19" spans="2:7" ht="15.75" customHeight="1" x14ac:dyDescent="0.2">
      <c r="B19" s="17" t="s">
        <v>104</v>
      </c>
      <c r="C19" s="9" t="s">
        <v>108</v>
      </c>
      <c r="D19">
        <v>-1</v>
      </c>
      <c r="E19" s="6"/>
      <c r="G19" s="16">
        <f>IF(E19="",0,IF(F19="",D19*E19,MIN(D19*E19,F19)))</f>
        <v>0</v>
      </c>
    </row>
    <row r="20" spans="2:7" ht="15.75" customHeight="1" x14ac:dyDescent="0.2">
      <c r="B20" s="9" t="s">
        <v>111</v>
      </c>
      <c r="C20" s="9" t="s">
        <v>97</v>
      </c>
      <c r="D20">
        <v>1</v>
      </c>
      <c r="E20" s="6"/>
      <c r="G20" s="16">
        <f>IF(E20="",0,IF(F20="",D20*E20,MIN(D20*E20,F20)))</f>
        <v>0</v>
      </c>
    </row>
    <row r="21" spans="2:7" ht="15.75" customHeight="1" x14ac:dyDescent="0.2">
      <c r="B21" s="17" t="s">
        <v>98</v>
      </c>
      <c r="C21" s="9" t="s">
        <v>99</v>
      </c>
      <c r="D21">
        <v>2</v>
      </c>
      <c r="E21" s="6"/>
      <c r="G21" s="16">
        <f>IF(E21="",0,IF(F21="",D21*E21,MIN(D21*E21,F21)))</f>
        <v>0</v>
      </c>
    </row>
    <row r="22" spans="2:7" ht="15.75" customHeight="1" x14ac:dyDescent="0.2">
      <c r="C22" s="9" t="s">
        <v>110</v>
      </c>
      <c r="D22">
        <v>0.5</v>
      </c>
      <c r="E22" s="6"/>
      <c r="G22" s="16">
        <f>IF(E22="",0,IF(F22="",D22*E22,MIN(D22*E22,F22)))</f>
        <v>0</v>
      </c>
    </row>
    <row r="23" spans="2:7" ht="15.75" customHeight="1" x14ac:dyDescent="0.2">
      <c r="B23" s="17" t="s">
        <v>104</v>
      </c>
      <c r="C23" s="9" t="s">
        <v>108</v>
      </c>
      <c r="D23">
        <v>-0.5</v>
      </c>
      <c r="E23" s="6"/>
      <c r="G23" s="16">
        <f>IF(E23="",0,IF(F23="",D23*E23,MIN(D23*E23,F23)))</f>
        <v>0</v>
      </c>
    </row>
    <row r="24" spans="2:7" ht="15.75" customHeight="1" x14ac:dyDescent="0.2">
      <c r="B24" s="9" t="s">
        <v>112</v>
      </c>
      <c r="C24" s="9" t="s">
        <v>97</v>
      </c>
      <c r="D24">
        <v>1.5</v>
      </c>
      <c r="E24" s="6"/>
      <c r="F24">
        <v>6</v>
      </c>
      <c r="G24" s="16">
        <f>IF(E24="",0,IF(F24="",D24*E24,MIN(D24*E24,F24)))</f>
        <v>0</v>
      </c>
    </row>
    <row r="25" spans="2:7" ht="15.75" customHeight="1" x14ac:dyDescent="0.2">
      <c r="B25" s="17" t="s">
        <v>104</v>
      </c>
      <c r="C25" s="9" t="s">
        <v>108</v>
      </c>
      <c r="D25">
        <v>-0.5</v>
      </c>
      <c r="E25" s="6"/>
      <c r="G25" s="16">
        <f>IF(E25="",0,IF(F25="",D25*E25,MIN(D25*E25,F25)))</f>
        <v>0</v>
      </c>
    </row>
    <row r="26" spans="2:7" ht="15.75" customHeight="1" x14ac:dyDescent="0.2">
      <c r="B26" s="9" t="s">
        <v>113</v>
      </c>
      <c r="C26" s="9" t="s">
        <v>97</v>
      </c>
      <c r="D26">
        <v>0.5</v>
      </c>
      <c r="E26" s="6"/>
      <c r="F26">
        <v>2</v>
      </c>
      <c r="G26" s="16">
        <f>IF(E26="",0,IF(F26="",D26*E26,MIN(D26*E26,F26)))</f>
        <v>0</v>
      </c>
    </row>
    <row r="27" spans="2:7" ht="15.75" customHeight="1" x14ac:dyDescent="0.2">
      <c r="B27" s="9" t="s">
        <v>114</v>
      </c>
      <c r="C27" s="9" t="s">
        <v>97</v>
      </c>
      <c r="D27">
        <v>0.25</v>
      </c>
      <c r="E27" s="6"/>
      <c r="F27">
        <v>1</v>
      </c>
      <c r="G27" s="16">
        <f>IF(E27="",0,IF(F27="",D27*E27,MIN(D27*E27,F27)))</f>
        <v>0</v>
      </c>
    </row>
    <row r="28" spans="2:7" ht="31.5" customHeight="1" x14ac:dyDescent="0.2">
      <c r="B28" s="9" t="s">
        <v>115</v>
      </c>
      <c r="C28" s="9" t="s">
        <v>116</v>
      </c>
      <c r="D28">
        <v>0.25</v>
      </c>
      <c r="E28" s="6"/>
      <c r="F28">
        <v>2</v>
      </c>
      <c r="G28" s="16">
        <f>IF(E28="",0,IF(F28="",D28*E28,MIN(D28*E28,F28)))</f>
        <v>0</v>
      </c>
    </row>
    <row r="29" spans="2:7" ht="15.75" customHeight="1" x14ac:dyDescent="0.2">
      <c r="B29" s="17" t="s">
        <v>98</v>
      </c>
      <c r="C29" s="9" t="s">
        <v>107</v>
      </c>
      <c r="D29">
        <v>0.25</v>
      </c>
      <c r="E29" s="6"/>
      <c r="G29" s="16">
        <f>IF(E29="",0,IF(F29="",D29*E29,MIN(D29*E29,F29)))</f>
        <v>0</v>
      </c>
    </row>
    <row r="30" spans="2:7" ht="15.75" customHeight="1" x14ac:dyDescent="0.2">
      <c r="B30" s="9" t="s">
        <v>117</v>
      </c>
      <c r="C30" s="9" t="s">
        <v>118</v>
      </c>
      <c r="D30">
        <v>3</v>
      </c>
      <c r="E30" s="6"/>
      <c r="F30">
        <v>8</v>
      </c>
      <c r="G30" s="16">
        <f>IF(E30="",0,IF(F30="",D30*E30,MIN(D30*E30,F30)))</f>
        <v>0</v>
      </c>
    </row>
    <row r="31" spans="2:7" ht="31.5" customHeight="1" x14ac:dyDescent="0.2">
      <c r="B31" s="17" t="s">
        <v>98</v>
      </c>
      <c r="C31" s="9" t="s">
        <v>119</v>
      </c>
      <c r="D31">
        <v>0.5</v>
      </c>
      <c r="E31" s="6"/>
      <c r="G31" s="16">
        <f>IF(E31="",0,IF(F31="",D31*E31,MIN(D31*E31,F31)))</f>
        <v>0</v>
      </c>
    </row>
    <row r="32" spans="2:7" ht="31.5" customHeight="1" x14ac:dyDescent="0.2">
      <c r="C32" s="9" t="s">
        <v>120</v>
      </c>
      <c r="D32">
        <v>0.5</v>
      </c>
      <c r="E32" s="6"/>
      <c r="G32" s="16">
        <f>IF(E32="",0,IF(F32="",D32*E32,MIN(D32*E32,F32)))</f>
        <v>0</v>
      </c>
    </row>
    <row r="33" spans="1:8" ht="31.5" customHeight="1" x14ac:dyDescent="0.2">
      <c r="B33" s="9" t="s">
        <v>121</v>
      </c>
      <c r="C33" s="9" t="s">
        <v>118</v>
      </c>
      <c r="D33">
        <v>1</v>
      </c>
      <c r="E33" s="6"/>
      <c r="F33">
        <v>3</v>
      </c>
      <c r="G33" s="16">
        <f>IF(E33="",0,IF(F33="",D33*E33,MIN(D33*E33,F33)))</f>
        <v>0</v>
      </c>
    </row>
    <row r="34" spans="1:8" ht="15.75" customHeight="1" x14ac:dyDescent="0.2">
      <c r="B34" s="9" t="s">
        <v>122</v>
      </c>
      <c r="C34" s="9" t="s">
        <v>123</v>
      </c>
      <c r="D34">
        <v>0.5</v>
      </c>
      <c r="E34" s="6"/>
      <c r="F34">
        <v>4</v>
      </c>
      <c r="G34" s="16">
        <f>IF(E34="",0,IF(F34="",D34*E34,MIN(D34*E34,F34)))</f>
        <v>0</v>
      </c>
    </row>
    <row r="35" spans="1:8" ht="15.75" customHeight="1" x14ac:dyDescent="0.2">
      <c r="B35" s="17" t="s">
        <v>98</v>
      </c>
      <c r="C35" s="9" t="s">
        <v>99</v>
      </c>
      <c r="D35">
        <v>0.5</v>
      </c>
      <c r="E35" s="6"/>
      <c r="G35" s="16">
        <f>IF(E35="",0,IF(F35="",D35*E35,MIN(D35*E35,F35)))</f>
        <v>0</v>
      </c>
    </row>
    <row r="36" spans="1:8" ht="31.5" customHeight="1" x14ac:dyDescent="0.2">
      <c r="B36" s="9" t="s">
        <v>124</v>
      </c>
      <c r="C36" s="9" t="s">
        <v>125</v>
      </c>
      <c r="D36">
        <v>0.05</v>
      </c>
      <c r="E36" s="6"/>
      <c r="F36">
        <v>7.5</v>
      </c>
      <c r="G36" s="16">
        <f>IF(E36="",0,IF(F36="",D36*E36,MIN(D36*E36,F36)))</f>
        <v>0</v>
      </c>
    </row>
    <row r="37" spans="1:8" x14ac:dyDescent="0.2">
      <c r="A37" s="18"/>
      <c r="B37" s="19" t="s">
        <v>126</v>
      </c>
      <c r="C37" s="18" t="s">
        <v>127</v>
      </c>
      <c r="D37" s="20">
        <f>'Ponderações &amp; PR'!D15</f>
        <v>0.4</v>
      </c>
      <c r="E37" s="18" t="s">
        <v>128</v>
      </c>
      <c r="F37" s="18">
        <f>'Ponderações &amp; PR'!E15</f>
        <v>28</v>
      </c>
      <c r="G37" s="21">
        <f>SUM(G5:G36)</f>
        <v>0</v>
      </c>
      <c r="H37" s="18"/>
    </row>
    <row r="39" spans="1:8" ht="31.5" customHeight="1" x14ac:dyDescent="0.2">
      <c r="A39" s="15" t="s">
        <v>129</v>
      </c>
      <c r="B39" s="9" t="s">
        <v>130</v>
      </c>
      <c r="C39" s="9" t="s">
        <v>131</v>
      </c>
      <c r="D39">
        <v>2</v>
      </c>
      <c r="E39" s="6"/>
      <c r="G39" s="16">
        <f>IF(E39="",0,IF(F39="",D39*E39,MIN(D39*E39,F39)))</f>
        <v>0</v>
      </c>
    </row>
    <row r="40" spans="1:8" ht="15.75" customHeight="1" x14ac:dyDescent="0.2">
      <c r="B40" s="17" t="s">
        <v>98</v>
      </c>
      <c r="C40" s="9" t="s">
        <v>132</v>
      </c>
      <c r="D40">
        <v>1.5</v>
      </c>
      <c r="E40" s="6"/>
      <c r="G40" s="16">
        <f>IF(E40="",0,IF(F40="",D40*E40,MIN(D40*E40,F40)))</f>
        <v>0</v>
      </c>
    </row>
    <row r="41" spans="1:8" ht="15.75" customHeight="1" x14ac:dyDescent="0.2">
      <c r="C41" s="9" t="s">
        <v>133</v>
      </c>
      <c r="D41">
        <v>0.5</v>
      </c>
      <c r="E41" s="6"/>
      <c r="G41" s="16">
        <f>IF(E41="",0,IF(F41="",D41*E41,MIN(D41*E41,F41)))</f>
        <v>0</v>
      </c>
    </row>
    <row r="42" spans="1:8" ht="15.75" customHeight="1" x14ac:dyDescent="0.2">
      <c r="C42" s="9" t="s">
        <v>134</v>
      </c>
      <c r="D42">
        <v>2</v>
      </c>
      <c r="E42" s="6"/>
      <c r="G42" s="16">
        <f>IF(E42="",0,IF(F42="",D42*E42,MIN(D42*E42,F42)))</f>
        <v>0</v>
      </c>
    </row>
    <row r="43" spans="1:8" ht="15.75" customHeight="1" x14ac:dyDescent="0.2">
      <c r="C43" s="9" t="s">
        <v>135</v>
      </c>
      <c r="D43">
        <v>0.5</v>
      </c>
      <c r="E43" s="6"/>
      <c r="G43" s="16">
        <f>IF(E43="",0,IF(F43="",D43*E43,MIN(D43*E43,F43)))</f>
        <v>0</v>
      </c>
    </row>
    <row r="44" spans="1:8" ht="15.75" customHeight="1" x14ac:dyDescent="0.2">
      <c r="C44" s="9" t="s">
        <v>136</v>
      </c>
      <c r="D44">
        <v>1</v>
      </c>
      <c r="E44" s="6"/>
      <c r="G44" s="16">
        <f>IF(E44="",0,IF(F44="",D44*E44,MIN(D44*E44,F44)))</f>
        <v>0</v>
      </c>
    </row>
    <row r="45" spans="1:8" ht="15.75" customHeight="1" x14ac:dyDescent="0.2">
      <c r="C45" s="9" t="s">
        <v>137</v>
      </c>
      <c r="D45">
        <v>2</v>
      </c>
      <c r="E45" s="6"/>
      <c r="G45" s="16">
        <f>IF(E45="",0,IF(F45="",D45*E45,MIN(D45*E45,F45)))</f>
        <v>0</v>
      </c>
    </row>
    <row r="46" spans="1:8" ht="15.75" customHeight="1" x14ac:dyDescent="0.2">
      <c r="C46" s="9" t="s">
        <v>138</v>
      </c>
      <c r="D46">
        <v>3</v>
      </c>
      <c r="E46" s="6"/>
      <c r="G46" s="16">
        <f>IF(E46="",0,IF(F46="",D46*E46,MIN(D46*E46,F46)))</f>
        <v>0</v>
      </c>
    </row>
    <row r="47" spans="1:8" x14ac:dyDescent="0.2">
      <c r="A47" s="18"/>
      <c r="B47" s="19" t="s">
        <v>139</v>
      </c>
      <c r="C47" s="18" t="s">
        <v>127</v>
      </c>
      <c r="D47" s="20">
        <f>'Ponderações &amp; PR'!D16</f>
        <v>0.25</v>
      </c>
      <c r="E47" s="18" t="s">
        <v>128</v>
      </c>
      <c r="F47" s="18">
        <f>'Ponderações &amp; PR'!E16</f>
        <v>10</v>
      </c>
      <c r="G47" s="21">
        <f>SUM(G39:G46)</f>
        <v>0</v>
      </c>
      <c r="H47" s="18"/>
    </row>
    <row r="49" spans="1:8" ht="30" customHeight="1" x14ac:dyDescent="0.2">
      <c r="A49" s="15" t="s">
        <v>140</v>
      </c>
      <c r="B49" s="9" t="s">
        <v>141</v>
      </c>
      <c r="C49" s="9" t="s">
        <v>142</v>
      </c>
      <c r="D49">
        <v>0.5</v>
      </c>
      <c r="E49" s="6"/>
      <c r="G49" s="16">
        <f>IF(E49="",0,IF(F49="",D49*E49,MIN(D49*E49,F49)))</f>
        <v>0</v>
      </c>
    </row>
    <row r="50" spans="1:8" ht="15.75" customHeight="1" x14ac:dyDescent="0.2">
      <c r="B50" s="17" t="s">
        <v>98</v>
      </c>
      <c r="C50" s="9" t="s">
        <v>143</v>
      </c>
      <c r="D50">
        <v>1.5</v>
      </c>
      <c r="E50" s="6"/>
      <c r="G50" s="16">
        <f>IF(E50="",0,IF(F50="",D50*E50,MIN(D50*E50,F50)))</f>
        <v>0</v>
      </c>
    </row>
    <row r="51" spans="1:8" ht="31.5" customHeight="1" x14ac:dyDescent="0.2">
      <c r="C51" s="9" t="s">
        <v>144</v>
      </c>
      <c r="D51">
        <v>0.5</v>
      </c>
      <c r="E51" s="6"/>
      <c r="G51" s="16">
        <f>IF(E51="",0,IF(F51="",D51*E51,MIN(D51*E51,F51)))</f>
        <v>0</v>
      </c>
    </row>
    <row r="52" spans="1:8" ht="15.75" customHeight="1" x14ac:dyDescent="0.2">
      <c r="C52" s="9" t="s">
        <v>134</v>
      </c>
      <c r="D52">
        <v>1</v>
      </c>
      <c r="E52" s="6"/>
      <c r="G52" s="16">
        <f>IF(E52="",0,IF(F52="",D52*E52,MIN(D52*E52,F52)))</f>
        <v>0</v>
      </c>
    </row>
    <row r="53" spans="1:8" ht="15.75" customHeight="1" x14ac:dyDescent="0.2">
      <c r="C53" s="9" t="s">
        <v>145</v>
      </c>
      <c r="D53">
        <v>1</v>
      </c>
      <c r="E53" s="6"/>
      <c r="G53" s="16">
        <f>IF(E53="",0,IF(F53="",D53*E53,MIN(D53*E53,F53)))</f>
        <v>0</v>
      </c>
    </row>
    <row r="54" spans="1:8" x14ac:dyDescent="0.2">
      <c r="A54" s="18"/>
      <c r="B54" s="19" t="s">
        <v>146</v>
      </c>
      <c r="C54" s="18" t="s">
        <v>127</v>
      </c>
      <c r="D54" s="20">
        <f>'Ponderações &amp; PR'!D17</f>
        <v>0.15</v>
      </c>
      <c r="E54" s="18" t="s">
        <v>128</v>
      </c>
      <c r="F54" s="18">
        <f>'Ponderações &amp; PR'!E17</f>
        <v>5</v>
      </c>
      <c r="G54" s="21">
        <f>SUM(G49:G53)</f>
        <v>0</v>
      </c>
      <c r="H54" s="18"/>
    </row>
    <row r="56" spans="1:8" ht="45" customHeight="1" x14ac:dyDescent="0.2">
      <c r="A56" s="15" t="s">
        <v>147</v>
      </c>
      <c r="B56" s="9" t="s">
        <v>148</v>
      </c>
      <c r="C56" s="9" t="s">
        <v>149</v>
      </c>
      <c r="D56">
        <v>2</v>
      </c>
      <c r="E56" s="6"/>
      <c r="G56" s="16">
        <f>IF(E56="",0,IF(F56="",D56*E56,MIN(D56*E56,F56)))</f>
        <v>0</v>
      </c>
    </row>
    <row r="57" spans="1:8" ht="15.75" customHeight="1" x14ac:dyDescent="0.2">
      <c r="B57" s="17" t="s">
        <v>98</v>
      </c>
      <c r="C57" s="9" t="s">
        <v>150</v>
      </c>
      <c r="D57">
        <v>1.5</v>
      </c>
      <c r="E57" s="6"/>
      <c r="G57" s="16">
        <f>IF(E57="",0,IF(F57="",D57*E57,MIN(D57*E57,F57)))</f>
        <v>0</v>
      </c>
    </row>
    <row r="58" spans="1:8" ht="15.75" customHeight="1" x14ac:dyDescent="0.2">
      <c r="B58" s="9" t="s">
        <v>151</v>
      </c>
      <c r="C58" s="9" t="s">
        <v>149</v>
      </c>
      <c r="D58">
        <v>0.5</v>
      </c>
      <c r="E58" s="6"/>
      <c r="F58">
        <v>1.5</v>
      </c>
      <c r="G58" s="16">
        <f>IF(E58="",0,IF(F58="",D58*E58,MIN(D58*E58,F58)))</f>
        <v>0</v>
      </c>
    </row>
    <row r="59" spans="1:8" ht="15.75" customHeight="1" x14ac:dyDescent="0.2">
      <c r="B59" s="9" t="s">
        <v>152</v>
      </c>
      <c r="C59" s="9" t="s">
        <v>153</v>
      </c>
      <c r="D59">
        <v>0.25</v>
      </c>
      <c r="E59" s="6"/>
      <c r="F59">
        <v>3</v>
      </c>
      <c r="G59" s="16">
        <f>IF(E59="",0,IF(F59="",D59*E59,MIN(D59*E59,F59)))</f>
        <v>0</v>
      </c>
    </row>
    <row r="60" spans="1:8" ht="15.75" customHeight="1" x14ac:dyDescent="0.2">
      <c r="B60" s="17" t="s">
        <v>98</v>
      </c>
      <c r="C60" s="9" t="s">
        <v>154</v>
      </c>
      <c r="D60">
        <v>1</v>
      </c>
      <c r="E60" s="6"/>
      <c r="G60" s="16">
        <f>IF(E60="",0,IF(F60="",D60*E60,MIN(D60*E60,F60)))</f>
        <v>0</v>
      </c>
    </row>
    <row r="61" spans="1:8" ht="15.75" customHeight="1" x14ac:dyDescent="0.2">
      <c r="C61" s="9" t="s">
        <v>107</v>
      </c>
      <c r="D61">
        <v>0.25</v>
      </c>
      <c r="E61" s="6"/>
      <c r="G61" s="16">
        <f>IF(E61="",0,IF(F61="",D61*E61,MIN(D61*E61,F61)))</f>
        <v>0</v>
      </c>
    </row>
    <row r="62" spans="1:8" ht="15.75" customHeight="1" x14ac:dyDescent="0.2">
      <c r="B62" s="9" t="s">
        <v>155</v>
      </c>
      <c r="C62" s="9" t="s">
        <v>156</v>
      </c>
      <c r="D62">
        <v>0.05</v>
      </c>
      <c r="E62" s="6"/>
      <c r="F62">
        <v>3</v>
      </c>
      <c r="G62" s="16">
        <f>IF(E62="",0,IF(F62="",D62*E62,MIN(D62*E62,F62)))</f>
        <v>0</v>
      </c>
    </row>
    <row r="63" spans="1:8" ht="15.75" customHeight="1" x14ac:dyDescent="0.2">
      <c r="B63" s="17" t="s">
        <v>98</v>
      </c>
      <c r="C63" s="9" t="s">
        <v>157</v>
      </c>
      <c r="D63">
        <v>0.5</v>
      </c>
      <c r="E63" s="6"/>
      <c r="G63" s="16">
        <f>IF(E63="",0,IF(F63="",D63*E63,MIN(D63*E63,F63)))</f>
        <v>0</v>
      </c>
    </row>
    <row r="64" spans="1:8" ht="15.75" customHeight="1" x14ac:dyDescent="0.2">
      <c r="C64" s="9" t="s">
        <v>158</v>
      </c>
      <c r="D64">
        <v>0.5</v>
      </c>
      <c r="E64" s="6"/>
      <c r="G64" s="16">
        <f>IF(E64="",0,IF(F64="",D64*E64,MIN(D64*E64,F64)))</f>
        <v>0</v>
      </c>
    </row>
    <row r="65" spans="1:8" ht="31.5" customHeight="1" x14ac:dyDescent="0.2">
      <c r="B65" s="9" t="s">
        <v>159</v>
      </c>
      <c r="C65" s="9" t="s">
        <v>160</v>
      </c>
      <c r="D65">
        <v>0.1</v>
      </c>
      <c r="E65" s="6"/>
      <c r="F65">
        <v>2</v>
      </c>
      <c r="G65" s="16">
        <f>IF(E65="",0,IF(F65="",D65*E65,MIN(D65*E65,F65)))</f>
        <v>0</v>
      </c>
    </row>
    <row r="66" spans="1:8" ht="15.75" customHeight="1" x14ac:dyDescent="0.2">
      <c r="B66" s="17" t="s">
        <v>98</v>
      </c>
      <c r="C66" s="9" t="s">
        <v>161</v>
      </c>
      <c r="D66">
        <v>0.3</v>
      </c>
      <c r="E66" s="6"/>
      <c r="G66" s="16">
        <f>IF(E66="",0,IF(F66="",D66*E66,MIN(D66*E66,F66)))</f>
        <v>0</v>
      </c>
    </row>
    <row r="67" spans="1:8" ht="15.75" customHeight="1" x14ac:dyDescent="0.2">
      <c r="C67" s="9" t="s">
        <v>162</v>
      </c>
      <c r="D67">
        <v>0.2</v>
      </c>
      <c r="E67" s="6"/>
      <c r="G67" s="16">
        <f>IF(E67="",0,IF(F67="",D67*E67,MIN(D67*E67,F67)))</f>
        <v>0</v>
      </c>
    </row>
    <row r="68" spans="1:8" ht="15.75" customHeight="1" x14ac:dyDescent="0.2">
      <c r="C68" s="9" t="s">
        <v>163</v>
      </c>
      <c r="D68">
        <v>0.1</v>
      </c>
      <c r="E68" s="6"/>
      <c r="G68" s="16">
        <f>IF(E68="",0,IF(F68="",D68*E68,MIN(D68*E68,F68)))</f>
        <v>0</v>
      </c>
    </row>
    <row r="69" spans="1:8" ht="15.75" customHeight="1" x14ac:dyDescent="0.2">
      <c r="B69" s="9" t="s">
        <v>164</v>
      </c>
      <c r="C69" s="9" t="s">
        <v>165</v>
      </c>
      <c r="D69">
        <v>0.5</v>
      </c>
      <c r="E69" s="6"/>
      <c r="F69">
        <v>4</v>
      </c>
      <c r="G69" s="16">
        <f>IF(E69="",0,IF(F69="",D69*E69,MIN(D69*E69,F69)))</f>
        <v>0</v>
      </c>
    </row>
    <row r="70" spans="1:8" ht="15.75" customHeight="1" x14ac:dyDescent="0.2">
      <c r="B70" s="17" t="s">
        <v>98</v>
      </c>
      <c r="C70" s="9" t="s">
        <v>107</v>
      </c>
      <c r="D70">
        <v>0.25</v>
      </c>
      <c r="E70" s="6"/>
      <c r="G70" s="16">
        <f>IF(E70="",0,IF(F70="",D70*E70,MIN(D70*E70,F70)))</f>
        <v>0</v>
      </c>
    </row>
    <row r="71" spans="1:8" ht="15.75" customHeight="1" x14ac:dyDescent="0.2">
      <c r="C71" s="9" t="s">
        <v>166</v>
      </c>
      <c r="D71">
        <v>0.25</v>
      </c>
      <c r="E71" s="6"/>
      <c r="G71" s="16">
        <f>IF(E71="",0,IF(F71="",D71*E71,MIN(D71*E71,F71)))</f>
        <v>0</v>
      </c>
    </row>
    <row r="72" spans="1:8" ht="15.75" customHeight="1" x14ac:dyDescent="0.2">
      <c r="B72" s="17" t="s">
        <v>104</v>
      </c>
      <c r="C72" s="9" t="s">
        <v>167</v>
      </c>
      <c r="D72">
        <v>-0.25</v>
      </c>
      <c r="E72" s="6"/>
      <c r="G72" s="16">
        <f>IF(E72="",0,IF(F72="",D72*E72,MIN(D72*E72,F72)))</f>
        <v>0</v>
      </c>
    </row>
    <row r="73" spans="1:8" ht="15.75" customHeight="1" x14ac:dyDescent="0.2">
      <c r="B73" s="9" t="s">
        <v>168</v>
      </c>
      <c r="C73" s="9" t="s">
        <v>169</v>
      </c>
      <c r="D73">
        <v>0.25</v>
      </c>
      <c r="E73" s="6"/>
      <c r="F73">
        <v>2</v>
      </c>
      <c r="G73" s="16">
        <f>IF(E73="",0,IF(F73="",D73*E73,MIN(D73*E73,F73)))</f>
        <v>0</v>
      </c>
    </row>
    <row r="74" spans="1:8" ht="15.75" customHeight="1" x14ac:dyDescent="0.2">
      <c r="B74" s="17" t="s">
        <v>98</v>
      </c>
      <c r="C74" s="9" t="s">
        <v>107</v>
      </c>
      <c r="D74">
        <v>0.25</v>
      </c>
      <c r="E74" s="6"/>
      <c r="G74" s="16">
        <f>IF(E74="",0,IF(F74="",D74*E74,MIN(D74*E74,F74)))</f>
        <v>0</v>
      </c>
    </row>
    <row r="75" spans="1:8" ht="31.5" customHeight="1" x14ac:dyDescent="0.2">
      <c r="B75" s="9" t="s">
        <v>170</v>
      </c>
      <c r="C75" s="9" t="s">
        <v>171</v>
      </c>
      <c r="D75">
        <v>0.5</v>
      </c>
      <c r="E75" s="6"/>
      <c r="F75">
        <v>1.5</v>
      </c>
      <c r="G75" s="16">
        <f>IF(E75="",0,IF(F75="",D75*E75,MIN(D75*E75,F75)))</f>
        <v>0</v>
      </c>
    </row>
    <row r="76" spans="1:8" ht="15.75" customHeight="1" x14ac:dyDescent="0.2">
      <c r="B76" s="17" t="s">
        <v>98</v>
      </c>
      <c r="C76" s="9" t="s">
        <v>172</v>
      </c>
      <c r="D76">
        <v>0.25</v>
      </c>
      <c r="E76" s="6"/>
      <c r="G76" s="16">
        <f>IF(E76="",0,IF(F76="",D76*E76,MIN(D76*E76,F76)))</f>
        <v>0</v>
      </c>
    </row>
    <row r="77" spans="1:8" x14ac:dyDescent="0.2">
      <c r="A77" s="18"/>
      <c r="B77" s="19" t="s">
        <v>173</v>
      </c>
      <c r="C77" s="18" t="s">
        <v>127</v>
      </c>
      <c r="D77" s="20">
        <f>'Ponderações &amp; PR'!D18</f>
        <v>0.1</v>
      </c>
      <c r="E77" s="18" t="s">
        <v>128</v>
      </c>
      <c r="F77" s="18">
        <f>'Ponderações &amp; PR'!E18</f>
        <v>7</v>
      </c>
      <c r="G77" s="21">
        <f>SUM(G56:G76)</f>
        <v>0</v>
      </c>
      <c r="H77" s="18"/>
    </row>
    <row r="79" spans="1:8" ht="30" customHeight="1" x14ac:dyDescent="0.2">
      <c r="A79" s="15" t="s">
        <v>174</v>
      </c>
      <c r="B79" s="9" t="s">
        <v>175</v>
      </c>
      <c r="C79" s="9" t="s">
        <v>176</v>
      </c>
      <c r="D79">
        <v>2</v>
      </c>
      <c r="E79" s="6"/>
      <c r="F79">
        <v>8</v>
      </c>
      <c r="G79" s="16">
        <f>IF(E79="",0,IF(F79="",D79*E79,MIN(D79*E79,F79)))</f>
        <v>0</v>
      </c>
    </row>
    <row r="80" spans="1:8" ht="31.5" customHeight="1" x14ac:dyDescent="0.2">
      <c r="B80" s="9" t="s">
        <v>177</v>
      </c>
      <c r="C80" s="9" t="s">
        <v>176</v>
      </c>
      <c r="D80">
        <v>1</v>
      </c>
      <c r="E80" s="6"/>
      <c r="F80">
        <v>3</v>
      </c>
      <c r="G80" s="16">
        <f>IF(E80="",0,IF(F80="",D80*E80,MIN(D80*E80,F80)))</f>
        <v>0</v>
      </c>
    </row>
    <row r="81" spans="1:8" ht="31.5" customHeight="1" x14ac:dyDescent="0.2">
      <c r="B81" s="9" t="s">
        <v>178</v>
      </c>
      <c r="C81" s="9" t="s">
        <v>179</v>
      </c>
      <c r="D81">
        <v>0.25</v>
      </c>
      <c r="E81" s="6"/>
      <c r="F81">
        <v>2</v>
      </c>
      <c r="G81" s="16">
        <f>IF(E81="",0,IF(F81="",D81*E81,MIN(D81*E81,F81)))</f>
        <v>0</v>
      </c>
    </row>
    <row r="82" spans="1:8" ht="15.75" customHeight="1" x14ac:dyDescent="0.2">
      <c r="B82" s="17" t="s">
        <v>98</v>
      </c>
      <c r="C82" s="9" t="s">
        <v>180</v>
      </c>
      <c r="D82">
        <v>0.25</v>
      </c>
      <c r="E82" s="6"/>
      <c r="G82" s="16">
        <f>IF(E82="",0,IF(F82="",D82*E82,MIN(D82*E82,F82)))</f>
        <v>0</v>
      </c>
    </row>
    <row r="83" spans="1:8" ht="31.5" customHeight="1" x14ac:dyDescent="0.2">
      <c r="B83" s="9" t="s">
        <v>181</v>
      </c>
      <c r="C83" s="9" t="s">
        <v>182</v>
      </c>
      <c r="D83">
        <v>0.5</v>
      </c>
      <c r="E83" s="6"/>
      <c r="G83" s="16">
        <f>IF(E83="",0,IF(F83="",D83*E83,MIN(D83*E83,F83)))</f>
        <v>0</v>
      </c>
    </row>
    <row r="84" spans="1:8" ht="30" customHeight="1" x14ac:dyDescent="0.2">
      <c r="A84" s="15"/>
      <c r="B84" s="9" t="s">
        <v>183</v>
      </c>
      <c r="C84" s="9" t="s">
        <v>184</v>
      </c>
      <c r="D84">
        <v>0.5</v>
      </c>
      <c r="E84" s="6"/>
      <c r="F84">
        <v>1.5</v>
      </c>
      <c r="G84" s="16">
        <f>IF(E84="",0,IF(F84="",D84*E84,MIN(D84*E84,F84)))</f>
        <v>0</v>
      </c>
      <c r="H84" t="s">
        <v>185</v>
      </c>
    </row>
    <row r="85" spans="1:8" ht="15.75" customHeight="1" x14ac:dyDescent="0.2">
      <c r="B85" s="17" t="s">
        <v>98</v>
      </c>
      <c r="C85" s="9" t="s">
        <v>186</v>
      </c>
      <c r="D85">
        <v>0.5</v>
      </c>
      <c r="E85" s="6"/>
      <c r="G85" s="16">
        <f>IF(E85="",0,IF(F85="",D85*E85,MIN(D85*E85,F85)))</f>
        <v>0</v>
      </c>
    </row>
    <row r="86" spans="1:8" ht="15.75" customHeight="1" x14ac:dyDescent="0.2">
      <c r="B86" s="17"/>
      <c r="C86" s="9" t="s">
        <v>187</v>
      </c>
      <c r="D86">
        <v>1</v>
      </c>
      <c r="E86" s="6"/>
      <c r="G86" s="16">
        <f>IF(E86="",0,IF(F86="",D86*E86,MIN(D86*E86,F86)))</f>
        <v>0</v>
      </c>
    </row>
    <row r="87" spans="1:8" ht="15.75" customHeight="1" x14ac:dyDescent="0.2">
      <c r="B87" s="17"/>
      <c r="C87" s="9" t="s">
        <v>188</v>
      </c>
      <c r="D87">
        <v>0.5</v>
      </c>
      <c r="E87" s="6"/>
      <c r="G87" s="16">
        <f>IF(E87="",0,IF(F87="",D87*E87,MIN(D87*E87,F87)))</f>
        <v>0</v>
      </c>
    </row>
    <row r="88" spans="1:8" ht="15.75" customHeight="1" x14ac:dyDescent="0.2">
      <c r="B88" s="17"/>
      <c r="C88" s="9" t="s">
        <v>189</v>
      </c>
      <c r="D88">
        <v>0.5</v>
      </c>
      <c r="E88" s="6"/>
      <c r="G88" s="16">
        <f>IF(E88="",0,IF(F88="",D88*E88,MIN(D88*E88,F88)))</f>
        <v>0</v>
      </c>
    </row>
    <row r="89" spans="1:8" ht="15.75" customHeight="1" x14ac:dyDescent="0.2">
      <c r="B89" s="17"/>
      <c r="C89" s="9" t="s">
        <v>190</v>
      </c>
      <c r="D89">
        <v>0.25</v>
      </c>
      <c r="E89" s="6"/>
      <c r="G89" s="16">
        <f>IF(E89="",0,IF(F89="",D89*E89,MIN(D89*E89,F89)))</f>
        <v>0</v>
      </c>
    </row>
    <row r="90" spans="1:8" x14ac:dyDescent="0.2">
      <c r="A90" s="18"/>
      <c r="B90" s="19" t="s">
        <v>191</v>
      </c>
      <c r="C90" s="18" t="s">
        <v>127</v>
      </c>
      <c r="D90" s="20">
        <f>'Ponderações &amp; PR'!D19</f>
        <v>0.1</v>
      </c>
      <c r="E90" s="18" t="s">
        <v>128</v>
      </c>
      <c r="F90" s="18">
        <f>'Ponderações &amp; PR'!E19</f>
        <v>7</v>
      </c>
      <c r="G90" s="21">
        <f>SUM(G79:G89)</f>
        <v>0</v>
      </c>
      <c r="H90" s="18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"/>
  <sheetViews>
    <sheetView tabSelected="1" zoomScaleNormal="100" workbookViewId="0">
      <pane ySplit="4" topLeftCell="A18" activePane="bottomLeft" state="frozen"/>
      <selection pane="bottomLeft"/>
    </sheetView>
  </sheetViews>
  <sheetFormatPr defaultColWidth="8.875" defaultRowHeight="15" x14ac:dyDescent="0.2"/>
  <cols>
    <col min="1" max="1" width="29.99609375" customWidth="1"/>
    <col min="2" max="2" width="55.01953125" customWidth="1"/>
    <col min="3" max="3" width="39.953125" customWidth="1"/>
    <col min="4" max="6" width="11.97265625" customWidth="1"/>
    <col min="7" max="7" width="13.046875" customWidth="1"/>
    <col min="8" max="8" width="45.0625" customWidth="1"/>
  </cols>
  <sheetData>
    <row r="1" spans="1:8" ht="18" customHeight="1" x14ac:dyDescent="0.2">
      <c r="A1" s="1" t="s">
        <v>192</v>
      </c>
    </row>
    <row r="2" spans="1:8" x14ac:dyDescent="0.2">
      <c r="A2" s="2" t="s">
        <v>87</v>
      </c>
    </row>
    <row r="4" spans="1:8" ht="30" customHeight="1" x14ac:dyDescent="0.2">
      <c r="A4" s="14" t="s">
        <v>42</v>
      </c>
      <c r="B4" s="14" t="s">
        <v>88</v>
      </c>
      <c r="C4" s="14" t="s">
        <v>89</v>
      </c>
      <c r="D4" s="14" t="s">
        <v>90</v>
      </c>
      <c r="E4" s="14" t="s">
        <v>91</v>
      </c>
      <c r="F4" s="14" t="s">
        <v>92</v>
      </c>
      <c r="G4" s="14" t="s">
        <v>93</v>
      </c>
      <c r="H4" s="14" t="s">
        <v>94</v>
      </c>
    </row>
    <row r="5" spans="1:8" ht="45" customHeight="1" x14ac:dyDescent="0.2">
      <c r="A5" s="15" t="s">
        <v>193</v>
      </c>
      <c r="B5" s="9" t="s">
        <v>194</v>
      </c>
      <c r="C5" s="9" t="s">
        <v>195</v>
      </c>
      <c r="D5">
        <v>0.5</v>
      </c>
      <c r="E5" s="6"/>
      <c r="F5">
        <v>10</v>
      </c>
      <c r="G5" s="16">
        <f>IF(E5="",0,IF(F5="",D5*E5,MIN(D5*E5,F5)))</f>
        <v>0</v>
      </c>
    </row>
    <row r="6" spans="1:8" ht="15.75" customHeight="1" x14ac:dyDescent="0.2">
      <c r="B6" s="17" t="s">
        <v>98</v>
      </c>
      <c r="C6" s="9" t="s">
        <v>196</v>
      </c>
      <c r="D6">
        <v>0.5</v>
      </c>
      <c r="E6" s="6"/>
      <c r="G6" s="16">
        <f>IF(E6="",0,IF(F6="",D6*E6,MIN(D6*E6,F6)))</f>
        <v>0</v>
      </c>
    </row>
    <row r="7" spans="1:8" ht="15.75" customHeight="1" x14ac:dyDescent="0.2">
      <c r="C7" s="9" t="s">
        <v>197</v>
      </c>
      <c r="D7">
        <v>1</v>
      </c>
      <c r="E7" s="6"/>
      <c r="G7" s="16">
        <f>IF(E7="",0,IF(F7="",D7*E7,MIN(D7*E7,F7)))</f>
        <v>0</v>
      </c>
    </row>
    <row r="8" spans="1:8" ht="15.75" customHeight="1" x14ac:dyDescent="0.2">
      <c r="C8" s="9" t="s">
        <v>198</v>
      </c>
      <c r="D8">
        <v>2</v>
      </c>
      <c r="E8" s="6"/>
      <c r="G8" s="16">
        <f>IF(E8="",0,IF(F8="",D8*E8,MIN(D8*E8,F8)))</f>
        <v>0</v>
      </c>
    </row>
    <row r="9" spans="1:8" ht="15.75" customHeight="1" x14ac:dyDescent="0.2">
      <c r="C9" s="9" t="s">
        <v>199</v>
      </c>
      <c r="D9">
        <v>0.5</v>
      </c>
      <c r="E9" s="6"/>
      <c r="G9" s="16">
        <f>IF(E9="",0,IF(F9="",D9*E9,MIN(D9*E9,F9)))</f>
        <v>0</v>
      </c>
    </row>
    <row r="10" spans="1:8" ht="15.75" customHeight="1" x14ac:dyDescent="0.2">
      <c r="B10" s="9" t="s">
        <v>200</v>
      </c>
      <c r="C10" s="9" t="s">
        <v>201</v>
      </c>
      <c r="D10">
        <v>0.25</v>
      </c>
      <c r="E10" s="6"/>
      <c r="F10">
        <v>1</v>
      </c>
      <c r="G10" s="16">
        <f>IF(E10="",0,IF(F10="",D10*E10,MIN(D10*E10,F10)))</f>
        <v>0</v>
      </c>
    </row>
    <row r="11" spans="1:8" ht="15.75" customHeight="1" x14ac:dyDescent="0.2">
      <c r="B11" s="9" t="s">
        <v>202</v>
      </c>
      <c r="C11" s="9" t="s">
        <v>203</v>
      </c>
      <c r="D11">
        <v>0.25</v>
      </c>
      <c r="E11" s="6"/>
      <c r="F11">
        <v>3</v>
      </c>
      <c r="G11" s="16">
        <f>IF(E11="",0,IF(F11="",D11*E11,MIN(D11*E11,F11)))</f>
        <v>0</v>
      </c>
    </row>
    <row r="12" spans="1:8" ht="15.75" customHeight="1" x14ac:dyDescent="0.2">
      <c r="B12" s="17" t="s">
        <v>98</v>
      </c>
      <c r="C12" s="9" t="s">
        <v>204</v>
      </c>
      <c r="D12">
        <v>0.25</v>
      </c>
      <c r="E12" s="6"/>
      <c r="G12" s="16">
        <f>IF(E12="",0,IF(F12="",D12*E12,MIN(D12*E12,F12)))</f>
        <v>0</v>
      </c>
    </row>
    <row r="13" spans="1:8" ht="15.75" customHeight="1" x14ac:dyDescent="0.2">
      <c r="C13" s="9" t="s">
        <v>205</v>
      </c>
      <c r="D13">
        <v>0.5</v>
      </c>
      <c r="E13" s="6"/>
      <c r="G13" s="16">
        <f>IF(E13="",0,IF(F13="",D13*E13,MIN(D13*E13,F13)))</f>
        <v>0</v>
      </c>
    </row>
    <row r="14" spans="1:8" ht="15.75" customHeight="1" x14ac:dyDescent="0.2">
      <c r="C14" s="9" t="s">
        <v>206</v>
      </c>
      <c r="D14">
        <v>0.5</v>
      </c>
      <c r="E14" s="6"/>
      <c r="G14" s="16">
        <f>IF(E14="",0,IF(F14="",D14*E14,MIN(D14*E14,F14)))</f>
        <v>0</v>
      </c>
    </row>
    <row r="15" spans="1:8" ht="31.5" customHeight="1" x14ac:dyDescent="0.2">
      <c r="B15" s="9" t="s">
        <v>207</v>
      </c>
      <c r="C15" s="9" t="s">
        <v>165</v>
      </c>
      <c r="D15">
        <v>0.25</v>
      </c>
      <c r="E15" s="6"/>
      <c r="F15">
        <v>2</v>
      </c>
      <c r="G15" s="16">
        <f>IF(E15="",0,IF(F15="",D15*E15,MIN(D15*E15,F15)))</f>
        <v>0</v>
      </c>
    </row>
    <row r="16" spans="1:8" ht="15.75" customHeight="1" x14ac:dyDescent="0.2">
      <c r="B16" s="17" t="s">
        <v>98</v>
      </c>
      <c r="C16" s="9" t="s">
        <v>208</v>
      </c>
      <c r="D16">
        <v>0.5</v>
      </c>
      <c r="E16" s="6"/>
      <c r="G16" s="16">
        <f>IF(E16="",0,IF(F16="",D16*E16,MIN(D16*E16,F16)))</f>
        <v>0</v>
      </c>
    </row>
    <row r="17" spans="1:8" x14ac:dyDescent="0.2">
      <c r="A17" s="18"/>
      <c r="B17" s="19" t="s">
        <v>209</v>
      </c>
      <c r="C17" s="18" t="s">
        <v>127</v>
      </c>
      <c r="D17" s="20">
        <f>'Ponderações &amp; PR'!D22</f>
        <v>0.3</v>
      </c>
      <c r="E17" s="18" t="s">
        <v>128</v>
      </c>
      <c r="F17" s="18">
        <f>'Ponderações &amp; PR'!E22</f>
        <v>5</v>
      </c>
      <c r="G17" s="21">
        <f>SUM(G5:G16)</f>
        <v>0</v>
      </c>
      <c r="H17" s="18"/>
    </row>
    <row r="19" spans="1:8" ht="30" customHeight="1" x14ac:dyDescent="0.2">
      <c r="A19" s="15" t="s">
        <v>210</v>
      </c>
      <c r="B19" s="9" t="s">
        <v>211</v>
      </c>
      <c r="C19" s="9" t="s">
        <v>212</v>
      </c>
      <c r="D19">
        <v>5</v>
      </c>
      <c r="E19" s="6"/>
      <c r="G19" s="16">
        <f>IF(E19="",0,IF(F19="",D19*E19,MIN(D19*E19,F19)))</f>
        <v>0</v>
      </c>
    </row>
    <row r="20" spans="1:8" ht="15.75" customHeight="1" x14ac:dyDescent="0.2">
      <c r="B20" s="17" t="s">
        <v>98</v>
      </c>
      <c r="C20" s="9" t="s">
        <v>213</v>
      </c>
      <c r="D20">
        <v>2.5</v>
      </c>
      <c r="E20" s="6"/>
      <c r="G20" s="16">
        <f>IF(E20="",0,IF(F20="",D20*E20,MIN(D20*E20,F20)))</f>
        <v>0</v>
      </c>
    </row>
    <row r="21" spans="1:8" ht="15.75" customHeight="1" x14ac:dyDescent="0.2">
      <c r="B21" s="9" t="s">
        <v>214</v>
      </c>
      <c r="C21" s="9" t="s">
        <v>215</v>
      </c>
      <c r="D21">
        <v>1</v>
      </c>
      <c r="E21" s="6"/>
      <c r="F21">
        <v>6</v>
      </c>
      <c r="G21" s="16">
        <f>IF(E21="",0,IF(F21="",D21*E21,MIN(D21*E21,F21)))</f>
        <v>0</v>
      </c>
    </row>
    <row r="22" spans="1:8" ht="15.75" customHeight="1" x14ac:dyDescent="0.2">
      <c r="B22" s="9" t="s">
        <v>216</v>
      </c>
      <c r="C22" s="9" t="s">
        <v>217</v>
      </c>
      <c r="D22">
        <v>4</v>
      </c>
      <c r="E22" s="6"/>
      <c r="G22" s="16">
        <f>IF(E22="",0,IF(F22="",D22*E22,MIN(D22*E22,F22)))</f>
        <v>0</v>
      </c>
    </row>
    <row r="23" spans="1:8" ht="15.75" customHeight="1" x14ac:dyDescent="0.2">
      <c r="B23" s="9" t="s">
        <v>218</v>
      </c>
      <c r="C23" s="9" t="s">
        <v>219</v>
      </c>
      <c r="D23">
        <v>1</v>
      </c>
      <c r="E23" s="6"/>
      <c r="F23">
        <v>6</v>
      </c>
      <c r="G23" s="16">
        <f>IF(E23="",0,IF(F23="",D23*E23,MIN(D23*E23,F23)))</f>
        <v>0</v>
      </c>
    </row>
    <row r="24" spans="1:8" ht="31.5" customHeight="1" x14ac:dyDescent="0.2">
      <c r="B24" s="9" t="s">
        <v>220</v>
      </c>
      <c r="C24" s="9" t="s">
        <v>221</v>
      </c>
      <c r="D24">
        <v>2</v>
      </c>
      <c r="E24" s="6"/>
      <c r="F24">
        <v>12</v>
      </c>
      <c r="G24" s="16">
        <f>IF(E24="",0,IF(F24="",D24*E24,MIN(D24*E24,F24)))</f>
        <v>0</v>
      </c>
    </row>
    <row r="25" spans="1:8" ht="15.75" customHeight="1" x14ac:dyDescent="0.2">
      <c r="B25" s="9" t="s">
        <v>222</v>
      </c>
      <c r="C25" s="9" t="s">
        <v>217</v>
      </c>
      <c r="D25">
        <v>2.5</v>
      </c>
      <c r="E25" s="6"/>
      <c r="G25" s="16">
        <f>IF(E25="",0,IF(F25="",D25*E25,MIN(D25*E25,F25)))</f>
        <v>0</v>
      </c>
    </row>
    <row r="26" spans="1:8" ht="15.75" customHeight="1" x14ac:dyDescent="0.2">
      <c r="B26" s="9" t="s">
        <v>223</v>
      </c>
      <c r="C26" s="9" t="s">
        <v>224</v>
      </c>
      <c r="D26">
        <v>5</v>
      </c>
      <c r="E26" s="6"/>
      <c r="G26" s="16">
        <f>IF(E26="",0,IF(F26="",D26*E26,MIN(D26*E26,F26)))</f>
        <v>0</v>
      </c>
    </row>
    <row r="27" spans="1:8" ht="15.75" customHeight="1" x14ac:dyDescent="0.2">
      <c r="B27" s="9" t="s">
        <v>225</v>
      </c>
      <c r="C27" s="9" t="s">
        <v>226</v>
      </c>
      <c r="D27">
        <v>1</v>
      </c>
      <c r="E27" s="6"/>
      <c r="F27">
        <v>6</v>
      </c>
      <c r="G27" s="16">
        <f>IF(E27="",0,IF(F27="",D27*E27,MIN(D27*E27,F27)))</f>
        <v>0</v>
      </c>
    </row>
    <row r="28" spans="1:8" ht="31.5" customHeight="1" x14ac:dyDescent="0.2">
      <c r="B28" s="9" t="s">
        <v>227</v>
      </c>
      <c r="C28" s="9" t="s">
        <v>228</v>
      </c>
      <c r="D28">
        <v>1.5</v>
      </c>
      <c r="E28" s="6"/>
      <c r="F28">
        <v>4</v>
      </c>
      <c r="G28" s="16">
        <f>IF(E28="",0,IF(F28="",D28*E28,MIN(D28*E28,F28)))</f>
        <v>0</v>
      </c>
    </row>
    <row r="29" spans="1:8" ht="15.75" customHeight="1" x14ac:dyDescent="0.2">
      <c r="B29" s="17" t="s">
        <v>98</v>
      </c>
      <c r="C29" s="9" t="s">
        <v>229</v>
      </c>
      <c r="D29">
        <v>1</v>
      </c>
      <c r="E29" s="6"/>
      <c r="G29" s="16">
        <f>IF(E29="",0,IF(F29="",D29*E29,MIN(D29*E29,F29)))</f>
        <v>0</v>
      </c>
    </row>
    <row r="30" spans="1:8" x14ac:dyDescent="0.2">
      <c r="A30" s="18"/>
      <c r="B30" s="19" t="s">
        <v>230</v>
      </c>
      <c r="C30" s="18" t="s">
        <v>127</v>
      </c>
      <c r="D30" s="20">
        <f>'Ponderações &amp; PR'!D23</f>
        <v>0.3</v>
      </c>
      <c r="E30" s="18" t="s">
        <v>128</v>
      </c>
      <c r="F30" s="18">
        <f>'Ponderações &amp; PR'!E23</f>
        <v>6</v>
      </c>
      <c r="G30" s="21">
        <f>SUM(G19:G29)</f>
        <v>0</v>
      </c>
      <c r="H30" s="18"/>
    </row>
    <row r="32" spans="1:8" ht="31.5" customHeight="1" x14ac:dyDescent="0.2">
      <c r="A32" s="15" t="s">
        <v>231</v>
      </c>
      <c r="B32" s="9" t="s">
        <v>232</v>
      </c>
      <c r="C32" s="9" t="s">
        <v>153</v>
      </c>
      <c r="D32">
        <v>0.5</v>
      </c>
      <c r="E32" s="6"/>
      <c r="F32">
        <v>5</v>
      </c>
      <c r="G32" s="16">
        <f>IF(E32="",0,IF(F32="",D32*E32,MIN(D32*E32,F32)))</f>
        <v>0</v>
      </c>
    </row>
    <row r="33" spans="1:8" ht="15.75" customHeight="1" x14ac:dyDescent="0.2">
      <c r="B33" s="17" t="s">
        <v>98</v>
      </c>
      <c r="C33" s="9" t="s">
        <v>107</v>
      </c>
      <c r="D33">
        <v>0.5</v>
      </c>
      <c r="E33" s="6"/>
      <c r="G33" s="16">
        <f>IF(E33="",0,IF(F33="",D33*E33,MIN(D33*E33,F33)))</f>
        <v>0</v>
      </c>
    </row>
    <row r="34" spans="1:8" ht="15.75" customHeight="1" x14ac:dyDescent="0.2">
      <c r="C34" s="9" t="s">
        <v>233</v>
      </c>
      <c r="D34">
        <v>0.5</v>
      </c>
      <c r="E34" s="6"/>
      <c r="G34" s="16">
        <f>IF(E34="",0,IF(F34="",D34*E34,MIN(D34*E34,F34)))</f>
        <v>0</v>
      </c>
    </row>
    <row r="35" spans="1:8" ht="15.75" customHeight="1" x14ac:dyDescent="0.2">
      <c r="C35" s="9" t="s">
        <v>234</v>
      </c>
      <c r="D35">
        <v>0.5</v>
      </c>
      <c r="E35" s="6"/>
      <c r="G35" s="16">
        <f>IF(E35="",0,IF(F35="",D35*E35,MIN(D35*E35,F35)))</f>
        <v>0</v>
      </c>
    </row>
    <row r="36" spans="1:8" ht="31.5" customHeight="1" x14ac:dyDescent="0.2">
      <c r="B36" s="9" t="s">
        <v>235</v>
      </c>
      <c r="C36" s="9" t="s">
        <v>153</v>
      </c>
      <c r="D36">
        <v>0.3</v>
      </c>
      <c r="E36" s="6"/>
      <c r="F36">
        <v>4</v>
      </c>
      <c r="G36" s="16">
        <f>IF(E36="",0,IF(F36="",D36*E36,MIN(D36*E36,F36)))</f>
        <v>0</v>
      </c>
    </row>
    <row r="37" spans="1:8" ht="15.75" customHeight="1" x14ac:dyDescent="0.2">
      <c r="B37" s="17" t="s">
        <v>98</v>
      </c>
      <c r="C37" s="9" t="s">
        <v>107</v>
      </c>
      <c r="D37">
        <v>0.3</v>
      </c>
      <c r="E37" s="6"/>
      <c r="G37" s="16">
        <f>IF(E37="",0,IF(F37="",D37*E37,MIN(D37*E37,F37)))</f>
        <v>0</v>
      </c>
    </row>
    <row r="38" spans="1:8" ht="15.75" customHeight="1" x14ac:dyDescent="0.2">
      <c r="C38" s="9" t="s">
        <v>233</v>
      </c>
      <c r="D38">
        <v>0.3</v>
      </c>
      <c r="E38" s="6"/>
      <c r="G38" s="16">
        <f>IF(E38="",0,IF(F38="",D38*E38,MIN(D38*E38,F38)))</f>
        <v>0</v>
      </c>
    </row>
    <row r="39" spans="1:8" ht="15.75" customHeight="1" x14ac:dyDescent="0.2">
      <c r="C39" s="9" t="s">
        <v>234</v>
      </c>
      <c r="D39">
        <v>0.3</v>
      </c>
      <c r="E39" s="6"/>
      <c r="G39" s="16">
        <f>IF(E39="",0,IF(F39="",D39*E39,MIN(D39*E39,F39)))</f>
        <v>0</v>
      </c>
    </row>
    <row r="40" spans="1:8" ht="15.75" customHeight="1" x14ac:dyDescent="0.2">
      <c r="B40" s="9" t="s">
        <v>236</v>
      </c>
      <c r="C40" s="9" t="s">
        <v>237</v>
      </c>
      <c r="D40">
        <v>0.25</v>
      </c>
      <c r="E40" s="6"/>
      <c r="G40" s="16">
        <f>IF(E40="",0,IF(F40="",D40*E40,MIN(D40*E40,F40)))</f>
        <v>0</v>
      </c>
    </row>
    <row r="41" spans="1:8" ht="15.75" customHeight="1" x14ac:dyDescent="0.2">
      <c r="B41" s="17" t="s">
        <v>98</v>
      </c>
      <c r="C41" s="9" t="s">
        <v>234</v>
      </c>
      <c r="D41">
        <v>0.25</v>
      </c>
      <c r="E41" s="6"/>
      <c r="G41" s="16">
        <f>IF(E41="",0,IF(F41="",D41*E41,MIN(D41*E41,F41)))</f>
        <v>0</v>
      </c>
    </row>
    <row r="42" spans="1:8" x14ac:dyDescent="0.2">
      <c r="A42" s="18"/>
      <c r="B42" s="19" t="s">
        <v>238</v>
      </c>
      <c r="C42" s="18" t="s">
        <v>127</v>
      </c>
      <c r="D42" s="20">
        <f>'Ponderações &amp; PR'!D24</f>
        <v>0.4</v>
      </c>
      <c r="E42" s="18" t="s">
        <v>128</v>
      </c>
      <c r="F42" s="18">
        <f>'Ponderações &amp; PR'!E24</f>
        <v>4</v>
      </c>
      <c r="G42" s="21">
        <f>SUM(G32:G41)</f>
        <v>0</v>
      </c>
      <c r="H42" s="18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8"/>
  <sheetViews>
    <sheetView zoomScaleNormal="100" workbookViewId="0">
      <pane ySplit="4" topLeftCell="A26" activePane="bottomLeft" state="frozen"/>
      <selection pane="bottomLeft"/>
    </sheetView>
  </sheetViews>
  <sheetFormatPr defaultColWidth="8.875" defaultRowHeight="15" x14ac:dyDescent="0.2"/>
  <cols>
    <col min="1" max="1" width="29.99609375" customWidth="1"/>
    <col min="2" max="2" width="55.01953125" customWidth="1"/>
    <col min="3" max="3" width="39.953125" customWidth="1"/>
    <col min="4" max="6" width="11.97265625" customWidth="1"/>
    <col min="7" max="7" width="13.046875" customWidth="1"/>
    <col min="8" max="8" width="45.0625" customWidth="1"/>
  </cols>
  <sheetData>
    <row r="1" spans="1:8" ht="18" customHeight="1" x14ac:dyDescent="0.2">
      <c r="A1" s="1" t="s">
        <v>239</v>
      </c>
    </row>
    <row r="2" spans="1:8" x14ac:dyDescent="0.2">
      <c r="A2" s="2" t="s">
        <v>87</v>
      </c>
    </row>
    <row r="4" spans="1:8" ht="30" customHeight="1" x14ac:dyDescent="0.2">
      <c r="A4" s="14" t="s">
        <v>42</v>
      </c>
      <c r="B4" s="14" t="s">
        <v>88</v>
      </c>
      <c r="C4" s="14" t="s">
        <v>89</v>
      </c>
      <c r="D4" s="14" t="s">
        <v>90</v>
      </c>
      <c r="E4" s="14" t="s">
        <v>91</v>
      </c>
      <c r="F4" s="14" t="s">
        <v>92</v>
      </c>
      <c r="G4" s="14" t="s">
        <v>93</v>
      </c>
      <c r="H4" s="14" t="s">
        <v>94</v>
      </c>
    </row>
    <row r="5" spans="1:8" ht="60" customHeight="1" x14ac:dyDescent="0.2">
      <c r="A5" s="15" t="s">
        <v>240</v>
      </c>
      <c r="B5" s="9" t="s">
        <v>241</v>
      </c>
      <c r="C5" s="9" t="s">
        <v>242</v>
      </c>
      <c r="D5">
        <v>0.1</v>
      </c>
      <c r="E5" s="6"/>
      <c r="G5" s="16">
        <f>IF(E5="",0,IF(F5="",D5*E5,MIN(D5*E5,F5)))</f>
        <v>0</v>
      </c>
    </row>
    <row r="6" spans="1:8" ht="15.75" customHeight="1" x14ac:dyDescent="0.2">
      <c r="B6" s="17" t="s">
        <v>98</v>
      </c>
      <c r="C6" s="9" t="s">
        <v>243</v>
      </c>
      <c r="D6">
        <v>0.25</v>
      </c>
      <c r="E6" s="6"/>
      <c r="G6" s="16">
        <f>IF(E6="",0,IF(F6="",D6*E6,MIN(D6*E6,F6)))</f>
        <v>0</v>
      </c>
    </row>
    <row r="7" spans="1:8" ht="15.75" customHeight="1" x14ac:dyDescent="0.2">
      <c r="C7" s="9" t="s">
        <v>244</v>
      </c>
      <c r="D7">
        <v>0.1</v>
      </c>
      <c r="E7" s="6"/>
      <c r="G7" s="16">
        <f>IF(E7="",0,IF(F7="",D7*E7,MIN(D7*E7,F7)))</f>
        <v>0</v>
      </c>
    </row>
    <row r="8" spans="1:8" ht="15.75" customHeight="1" x14ac:dyDescent="0.2">
      <c r="C8" s="9" t="s">
        <v>245</v>
      </c>
      <c r="D8">
        <v>0.05</v>
      </c>
      <c r="E8" s="6"/>
      <c r="G8" s="16">
        <f>IF(E8="",0,IF(F8="",D8*E8,MIN(D8*E8,F8)))</f>
        <v>0</v>
      </c>
    </row>
    <row r="9" spans="1:8" ht="15.75" customHeight="1" x14ac:dyDescent="0.2">
      <c r="C9" s="9" t="s">
        <v>246</v>
      </c>
      <c r="D9">
        <v>0.05</v>
      </c>
      <c r="E9" s="6"/>
      <c r="G9" s="16">
        <f>IF(E9="",0,IF(F9="",D9*E9,MIN(D9*E9,F9)))</f>
        <v>0</v>
      </c>
    </row>
    <row r="10" spans="1:8" ht="31.5" customHeight="1" x14ac:dyDescent="0.2">
      <c r="B10" s="9" t="s">
        <v>247</v>
      </c>
      <c r="C10" s="9" t="s">
        <v>242</v>
      </c>
      <c r="D10">
        <v>0.1</v>
      </c>
      <c r="E10" s="6"/>
      <c r="G10" s="16">
        <f>IF(E10="",0,IF(F10="",D10*E10,MIN(D10*E10,F10)))</f>
        <v>0</v>
      </c>
    </row>
    <row r="11" spans="1:8" ht="15.75" customHeight="1" x14ac:dyDescent="0.2">
      <c r="B11" s="17" t="s">
        <v>98</v>
      </c>
      <c r="C11" s="9" t="s">
        <v>248</v>
      </c>
      <c r="D11">
        <v>0.05</v>
      </c>
      <c r="E11" s="6"/>
      <c r="G11" s="16">
        <f>IF(E11="",0,IF(F11="",D11*E11,MIN(D11*E11,F11)))</f>
        <v>0</v>
      </c>
    </row>
    <row r="12" spans="1:8" ht="31.5" customHeight="1" x14ac:dyDescent="0.2">
      <c r="B12" s="9" t="s">
        <v>249</v>
      </c>
      <c r="C12" s="9" t="s">
        <v>250</v>
      </c>
      <c r="D12">
        <v>0.1</v>
      </c>
      <c r="E12" s="6"/>
      <c r="G12" s="16">
        <f>IF(E12="",0,IF(F12="",D12*E12,MIN(D12*E12,F12)))</f>
        <v>0</v>
      </c>
    </row>
    <row r="13" spans="1:8" ht="15.75" customHeight="1" x14ac:dyDescent="0.2">
      <c r="B13" s="17" t="s">
        <v>98</v>
      </c>
      <c r="C13" s="9" t="s">
        <v>248</v>
      </c>
      <c r="D13">
        <v>0.05</v>
      </c>
      <c r="E13" s="6"/>
      <c r="G13" s="16">
        <f>IF(E13="",0,IF(F13="",D13*E13,MIN(D13*E13,F13)))</f>
        <v>0</v>
      </c>
    </row>
    <row r="14" spans="1:8" x14ac:dyDescent="0.2">
      <c r="A14" s="18"/>
      <c r="B14" s="19" t="s">
        <v>251</v>
      </c>
      <c r="C14" s="18" t="s">
        <v>127</v>
      </c>
      <c r="D14" s="20">
        <f>'Ponderações &amp; PR'!D27</f>
        <v>0.5</v>
      </c>
      <c r="E14" s="18" t="s">
        <v>128</v>
      </c>
      <c r="F14" s="18">
        <f>'Ponderações &amp; PR'!E27</f>
        <v>7</v>
      </c>
      <c r="G14" s="21">
        <f>SUM(G5:G13)</f>
        <v>0</v>
      </c>
      <c r="H14" s="18"/>
    </row>
    <row r="16" spans="1:8" ht="31.5" customHeight="1" x14ac:dyDescent="0.2">
      <c r="A16" s="15" t="s">
        <v>252</v>
      </c>
      <c r="B16" s="9" t="s">
        <v>253</v>
      </c>
      <c r="C16" s="9" t="s">
        <v>237</v>
      </c>
      <c r="D16">
        <v>0.5</v>
      </c>
      <c r="E16" s="6"/>
      <c r="F16">
        <v>4</v>
      </c>
      <c r="G16" s="16">
        <f>IF(E16="",0,IF(F16="",D16*E16,MIN(D16*E16,F16)))</f>
        <v>0</v>
      </c>
    </row>
    <row r="17" spans="2:7" ht="15.75" customHeight="1" x14ac:dyDescent="0.2">
      <c r="B17" s="17" t="s">
        <v>98</v>
      </c>
      <c r="C17" s="9" t="s">
        <v>229</v>
      </c>
      <c r="D17">
        <v>0.5</v>
      </c>
      <c r="E17" s="6"/>
      <c r="G17" s="16">
        <f>IF(E17="",0,IF(F17="",D17*E17,MIN(D17*E17,F17)))</f>
        <v>0</v>
      </c>
    </row>
    <row r="18" spans="2:7" ht="15.75" customHeight="1" x14ac:dyDescent="0.2">
      <c r="C18" s="9" t="s">
        <v>254</v>
      </c>
      <c r="D18">
        <v>0.5</v>
      </c>
      <c r="E18" s="6"/>
      <c r="G18" s="16">
        <f>IF(E18="",0,IF(F18="",D18*E18,MIN(D18*E18,F18)))</f>
        <v>0</v>
      </c>
    </row>
    <row r="19" spans="2:7" ht="15.75" customHeight="1" x14ac:dyDescent="0.2">
      <c r="C19" s="9" t="s">
        <v>154</v>
      </c>
      <c r="D19">
        <v>0.5</v>
      </c>
      <c r="E19" s="6"/>
      <c r="G19" s="16">
        <f>IF(E19="",0,IF(F19="",D19*E19,MIN(D19*E19,F19)))</f>
        <v>0</v>
      </c>
    </row>
    <row r="20" spans="2:7" ht="15.75" customHeight="1" x14ac:dyDescent="0.2">
      <c r="B20" s="9" t="s">
        <v>255</v>
      </c>
      <c r="C20" s="9" t="s">
        <v>256</v>
      </c>
      <c r="D20">
        <v>0.25</v>
      </c>
      <c r="E20" s="6"/>
      <c r="F20">
        <v>2</v>
      </c>
      <c r="G20" s="16">
        <f>IF(E20="",0,IF(F20="",D20*E20,MIN(D20*E20,F20)))</f>
        <v>0</v>
      </c>
    </row>
    <row r="21" spans="2:7" ht="31.5" customHeight="1" x14ac:dyDescent="0.2">
      <c r="B21" s="9" t="s">
        <v>257</v>
      </c>
      <c r="C21" s="9" t="s">
        <v>118</v>
      </c>
      <c r="D21">
        <v>0.2</v>
      </c>
      <c r="E21" s="6"/>
      <c r="F21">
        <v>3</v>
      </c>
      <c r="G21" s="16">
        <f>IF(E21="",0,IF(F21="",D21*E21,MIN(D21*E21,F21)))</f>
        <v>0</v>
      </c>
    </row>
    <row r="22" spans="2:7" ht="15.75" customHeight="1" x14ac:dyDescent="0.2">
      <c r="B22" s="17" t="s">
        <v>98</v>
      </c>
      <c r="C22" s="9" t="s">
        <v>258</v>
      </c>
      <c r="D22">
        <v>0.3</v>
      </c>
      <c r="E22" s="6"/>
      <c r="G22" s="16">
        <f>IF(E22="",0,IF(F22="",D22*E22,MIN(D22*E22,F22)))</f>
        <v>0</v>
      </c>
    </row>
    <row r="23" spans="2:7" ht="15.75" customHeight="1" x14ac:dyDescent="0.2">
      <c r="C23" s="9" t="s">
        <v>259</v>
      </c>
      <c r="D23">
        <v>0.3</v>
      </c>
      <c r="E23" s="6"/>
      <c r="G23" s="16">
        <f>IF(E23="",0,IF(F23="",D23*E23,MIN(D23*E23,F23)))</f>
        <v>0</v>
      </c>
    </row>
    <row r="24" spans="2:7" ht="15.75" customHeight="1" x14ac:dyDescent="0.2">
      <c r="C24" s="9" t="s">
        <v>260</v>
      </c>
      <c r="D24">
        <v>0.2</v>
      </c>
      <c r="E24" s="6"/>
      <c r="G24" s="16">
        <f>IF(E24="",0,IF(F24="",D24*E24,MIN(D24*E24,F24)))</f>
        <v>0</v>
      </c>
    </row>
    <row r="25" spans="2:7" ht="48" customHeight="1" x14ac:dyDescent="0.2">
      <c r="B25" s="9" t="s">
        <v>261</v>
      </c>
      <c r="C25" s="9" t="s">
        <v>118</v>
      </c>
      <c r="D25">
        <v>0.5</v>
      </c>
      <c r="E25" s="6"/>
      <c r="F25">
        <v>5</v>
      </c>
      <c r="G25" s="16">
        <f>IF(E25="",0,IF(F25="",D25*E25,MIN(D25*E25,F25)))</f>
        <v>0</v>
      </c>
    </row>
    <row r="26" spans="2:7" ht="15.75" customHeight="1" x14ac:dyDescent="0.2">
      <c r="B26" s="17" t="s">
        <v>98</v>
      </c>
      <c r="C26" s="9" t="s">
        <v>258</v>
      </c>
      <c r="D26">
        <v>1</v>
      </c>
      <c r="E26" s="6"/>
      <c r="G26" s="16">
        <f>IF(E26="",0,IF(F26="",D26*E26,MIN(D26*E26,F26)))</f>
        <v>0</v>
      </c>
    </row>
    <row r="27" spans="2:7" ht="15.75" customHeight="1" x14ac:dyDescent="0.2">
      <c r="C27" s="9" t="s">
        <v>262</v>
      </c>
      <c r="D27">
        <v>0.5</v>
      </c>
      <c r="E27" s="6"/>
      <c r="G27" s="16">
        <f>IF(E27="",0,IF(F27="",D27*E27,MIN(D27*E27,F27)))</f>
        <v>0</v>
      </c>
    </row>
    <row r="28" spans="2:7" ht="15.75" customHeight="1" x14ac:dyDescent="0.2">
      <c r="C28" s="9" t="s">
        <v>263</v>
      </c>
      <c r="D28">
        <v>0.25</v>
      </c>
      <c r="E28" s="6"/>
      <c r="G28" s="16">
        <f>IF(E28="",0,IF(F28="",D28*E28,MIN(D28*E28,F28)))</f>
        <v>0</v>
      </c>
    </row>
    <row r="29" spans="2:7" ht="31.5" customHeight="1" x14ac:dyDescent="0.2">
      <c r="B29" s="9" t="s">
        <v>264</v>
      </c>
      <c r="C29" s="9" t="s">
        <v>118</v>
      </c>
      <c r="D29">
        <v>0.5</v>
      </c>
      <c r="E29" s="6"/>
      <c r="F29">
        <v>4</v>
      </c>
      <c r="G29" s="16">
        <f>IF(E29="",0,IF(F29="",D29*E29,MIN(D29*E29,F29)))</f>
        <v>0</v>
      </c>
    </row>
    <row r="30" spans="2:7" ht="31.5" customHeight="1" x14ac:dyDescent="0.2">
      <c r="B30" s="17" t="s">
        <v>98</v>
      </c>
      <c r="C30" s="9" t="s">
        <v>265</v>
      </c>
      <c r="D30">
        <v>0.5</v>
      </c>
      <c r="E30" s="6"/>
      <c r="G30" s="16">
        <f>IF(E30="",0,IF(F30="",D30*E30,MIN(D30*E30,F30)))</f>
        <v>0</v>
      </c>
    </row>
    <row r="31" spans="2:7" ht="31.5" customHeight="1" x14ac:dyDescent="0.2">
      <c r="B31" s="9" t="s">
        <v>266</v>
      </c>
      <c r="C31" s="9" t="s">
        <v>118</v>
      </c>
      <c r="D31">
        <v>0.25</v>
      </c>
      <c r="E31" s="6"/>
      <c r="F31">
        <v>2.5</v>
      </c>
      <c r="G31" s="16">
        <f>IF(E31="",0,IF(F31="",D31*E31,MIN(D31*E31,F31)))</f>
        <v>0</v>
      </c>
    </row>
    <row r="32" spans="2:7" ht="31.5" customHeight="1" x14ac:dyDescent="0.2">
      <c r="B32" s="17" t="s">
        <v>98</v>
      </c>
      <c r="C32" s="9" t="s">
        <v>265</v>
      </c>
      <c r="D32">
        <v>0.25</v>
      </c>
      <c r="E32" s="6"/>
      <c r="G32" s="16">
        <f>IF(E32="",0,IF(F32="",D32*E32,MIN(D32*E32,F32)))</f>
        <v>0</v>
      </c>
    </row>
    <row r="33" spans="1:8" ht="31.5" customHeight="1" x14ac:dyDescent="0.2">
      <c r="B33" s="9" t="s">
        <v>267</v>
      </c>
      <c r="C33" s="9" t="s">
        <v>118</v>
      </c>
      <c r="D33">
        <v>0.25</v>
      </c>
      <c r="E33" s="6"/>
      <c r="F33">
        <v>2.5</v>
      </c>
      <c r="G33" s="16">
        <f>IF(E33="",0,IF(F33="",D33*E33,MIN(D33*E33,F33)))</f>
        <v>0</v>
      </c>
    </row>
    <row r="34" spans="1:8" ht="31.5" customHeight="1" x14ac:dyDescent="0.2">
      <c r="B34" s="17" t="s">
        <v>98</v>
      </c>
      <c r="C34" s="9" t="s">
        <v>265</v>
      </c>
      <c r="D34">
        <v>0.25</v>
      </c>
      <c r="E34" s="6"/>
      <c r="G34" s="16">
        <f>IF(E34="",0,IF(F34="",D34*E34,MIN(D34*E34,F34)))</f>
        <v>0</v>
      </c>
    </row>
    <row r="35" spans="1:8" ht="31.5" customHeight="1" x14ac:dyDescent="0.2">
      <c r="B35" s="9" t="s">
        <v>268</v>
      </c>
      <c r="C35" s="9" t="s">
        <v>118</v>
      </c>
      <c r="D35">
        <v>0.25</v>
      </c>
      <c r="E35" s="6"/>
      <c r="F35">
        <v>2.5</v>
      </c>
      <c r="G35" s="16">
        <f>IF(E35="",0,IF(F35="",D35*E35,MIN(D35*E35,F35)))</f>
        <v>0</v>
      </c>
    </row>
    <row r="36" spans="1:8" ht="31.5" customHeight="1" x14ac:dyDescent="0.2">
      <c r="B36" s="17" t="s">
        <v>98</v>
      </c>
      <c r="C36" s="9" t="s">
        <v>265</v>
      </c>
      <c r="D36">
        <v>0.25</v>
      </c>
      <c r="E36" s="6"/>
      <c r="G36" s="16">
        <f>IF(E36="",0,IF(F36="",D36*E36,MIN(D36*E36,F36)))</f>
        <v>0</v>
      </c>
    </row>
    <row r="37" spans="1:8" ht="31.5" customHeight="1" x14ac:dyDescent="0.2">
      <c r="B37" s="9" t="s">
        <v>269</v>
      </c>
      <c r="C37" s="9" t="s">
        <v>118</v>
      </c>
      <c r="D37">
        <v>0.25</v>
      </c>
      <c r="E37" s="6"/>
      <c r="F37">
        <v>3</v>
      </c>
      <c r="G37" s="16">
        <f>IF(E37="",0,IF(F37="",D37*E37,MIN(D37*E37,F37)))</f>
        <v>0</v>
      </c>
    </row>
    <row r="38" spans="1:8" ht="31.5" customHeight="1" x14ac:dyDescent="0.2">
      <c r="B38" s="17" t="s">
        <v>98</v>
      </c>
      <c r="C38" s="9" t="s">
        <v>265</v>
      </c>
      <c r="D38">
        <v>0.25</v>
      </c>
      <c r="E38" s="6"/>
      <c r="G38" s="16">
        <f>IF(E38="",0,IF(F38="",D38*E38,MIN(D38*E38,F38)))</f>
        <v>0</v>
      </c>
    </row>
    <row r="39" spans="1:8" ht="15.75" customHeight="1" x14ac:dyDescent="0.2">
      <c r="C39" s="9" t="s">
        <v>229</v>
      </c>
      <c r="D39">
        <v>0.25</v>
      </c>
      <c r="E39" s="6"/>
      <c r="G39" s="16">
        <f>IF(E39="",0,IF(F39="",D39*E39,MIN(D39*E39,F39)))</f>
        <v>0</v>
      </c>
    </row>
    <row r="40" spans="1:8" ht="31.5" customHeight="1" x14ac:dyDescent="0.2">
      <c r="B40" s="9" t="s">
        <v>270</v>
      </c>
      <c r="C40" s="9" t="s">
        <v>118</v>
      </c>
      <c r="D40">
        <v>0.25</v>
      </c>
      <c r="E40" s="6"/>
      <c r="F40">
        <v>1.5</v>
      </c>
      <c r="G40" s="16">
        <f>IF(E40="",0,IF(F40="",D40*E40,MIN(D40*E40,F40)))</f>
        <v>0</v>
      </c>
    </row>
    <row r="41" spans="1:8" ht="31.5" customHeight="1" x14ac:dyDescent="0.2">
      <c r="B41" s="17" t="s">
        <v>98</v>
      </c>
      <c r="C41" s="9" t="s">
        <v>265</v>
      </c>
      <c r="D41">
        <v>0.25</v>
      </c>
      <c r="E41" s="6"/>
      <c r="G41" s="16">
        <f>IF(E41="",0,IF(F41="",D41*E41,MIN(D41*E41,F41)))</f>
        <v>0</v>
      </c>
    </row>
    <row r="42" spans="1:8" ht="31.5" customHeight="1" x14ac:dyDescent="0.2">
      <c r="B42" s="9" t="s">
        <v>271</v>
      </c>
      <c r="C42" s="9" t="s">
        <v>118</v>
      </c>
      <c r="D42">
        <v>0.25</v>
      </c>
      <c r="E42" s="6"/>
      <c r="F42">
        <v>1.5</v>
      </c>
      <c r="G42" s="16">
        <f>IF(E42="",0,IF(F42="",D42*E42,MIN(D42*E42,F42)))</f>
        <v>0</v>
      </c>
    </row>
    <row r="43" spans="1:8" ht="15.75" customHeight="1" x14ac:dyDescent="0.2">
      <c r="B43" s="17" t="s">
        <v>98</v>
      </c>
      <c r="C43" s="9" t="s">
        <v>229</v>
      </c>
      <c r="D43">
        <v>0.25</v>
      </c>
      <c r="E43" s="6"/>
      <c r="G43" s="16">
        <f>IF(E43="",0,IF(F43="",D43*E43,MIN(D43*E43,F43)))</f>
        <v>0</v>
      </c>
    </row>
    <row r="44" spans="1:8" ht="15.75" customHeight="1" x14ac:dyDescent="0.2">
      <c r="B44" s="9" t="s">
        <v>272</v>
      </c>
      <c r="C44" s="9" t="s">
        <v>118</v>
      </c>
      <c r="D44">
        <v>0.25</v>
      </c>
      <c r="E44" s="6"/>
      <c r="F44">
        <v>1.5</v>
      </c>
      <c r="G44" s="16">
        <f>IF(E44="",0,IF(F44="",D44*E44,MIN(D44*E44,F44)))</f>
        <v>0</v>
      </c>
    </row>
    <row r="45" spans="1:8" ht="31.5" customHeight="1" x14ac:dyDescent="0.2">
      <c r="B45" s="17" t="s">
        <v>98</v>
      </c>
      <c r="C45" s="9" t="s">
        <v>265</v>
      </c>
      <c r="D45">
        <v>0.25</v>
      </c>
      <c r="E45" s="6"/>
      <c r="G45" s="16">
        <f>IF(E45="",0,IF(F45="",D45*E45,MIN(D45*E45,F45)))</f>
        <v>0</v>
      </c>
    </row>
    <row r="46" spans="1:8" ht="31.5" customHeight="1" x14ac:dyDescent="0.2">
      <c r="B46" s="9" t="s">
        <v>273</v>
      </c>
      <c r="C46" s="9" t="s">
        <v>118</v>
      </c>
      <c r="D46">
        <v>0.25</v>
      </c>
      <c r="E46" s="6"/>
      <c r="F46">
        <v>1.5</v>
      </c>
      <c r="G46" s="16">
        <f>IF(E46="",0,IF(F46="",D46*E46,MIN(D46*E46,F46)))</f>
        <v>0</v>
      </c>
    </row>
    <row r="47" spans="1:8" ht="15.75" customHeight="1" x14ac:dyDescent="0.2">
      <c r="B47" s="17" t="s">
        <v>98</v>
      </c>
      <c r="C47" s="9" t="s">
        <v>229</v>
      </c>
      <c r="D47">
        <v>0.25</v>
      </c>
      <c r="E47" s="6"/>
      <c r="G47" s="16">
        <f>IF(E47="",0,IF(F47="",D47*E47,MIN(D47*E47,F47)))</f>
        <v>0</v>
      </c>
    </row>
    <row r="48" spans="1:8" x14ac:dyDescent="0.2">
      <c r="A48" s="18"/>
      <c r="B48" s="19" t="s">
        <v>274</v>
      </c>
      <c r="C48" s="18" t="s">
        <v>127</v>
      </c>
      <c r="D48" s="20">
        <f>'Ponderações &amp; PR'!D28</f>
        <v>0.5</v>
      </c>
      <c r="E48" s="18" t="s">
        <v>128</v>
      </c>
      <c r="F48" s="18">
        <f>'Ponderações &amp; PR'!E28</f>
        <v>8</v>
      </c>
      <c r="G48" s="21">
        <f>SUM(G16:G47)</f>
        <v>0</v>
      </c>
      <c r="H48" s="18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zoomScaleNormal="100" workbookViewId="0">
      <pane ySplit="4" topLeftCell="A5" activePane="bottomLeft" state="frozen"/>
      <selection pane="bottomLeft"/>
    </sheetView>
  </sheetViews>
  <sheetFormatPr defaultColWidth="8.875" defaultRowHeight="15" x14ac:dyDescent="0.2"/>
  <cols>
    <col min="1" max="1" width="29.99609375" customWidth="1"/>
    <col min="2" max="2" width="55.01953125" customWidth="1"/>
    <col min="3" max="3" width="39.953125" customWidth="1"/>
    <col min="4" max="6" width="11.97265625" customWidth="1"/>
    <col min="7" max="7" width="13.046875" customWidth="1"/>
    <col min="8" max="8" width="45.0625" customWidth="1"/>
  </cols>
  <sheetData>
    <row r="1" spans="1:8" ht="18" customHeight="1" x14ac:dyDescent="0.2">
      <c r="A1" s="1" t="s">
        <v>275</v>
      </c>
    </row>
    <row r="2" spans="1:8" x14ac:dyDescent="0.2">
      <c r="A2" s="2" t="s">
        <v>87</v>
      </c>
    </row>
    <row r="4" spans="1:8" ht="30" customHeight="1" x14ac:dyDescent="0.2">
      <c r="A4" s="14" t="s">
        <v>42</v>
      </c>
      <c r="B4" s="14" t="s">
        <v>88</v>
      </c>
      <c r="C4" s="14" t="s">
        <v>89</v>
      </c>
      <c r="D4" s="14" t="s">
        <v>90</v>
      </c>
      <c r="E4" s="14" t="s">
        <v>91</v>
      </c>
      <c r="F4" s="14" t="s">
        <v>92</v>
      </c>
      <c r="G4" s="14" t="s">
        <v>93</v>
      </c>
      <c r="H4" s="14" t="s">
        <v>94</v>
      </c>
    </row>
    <row r="5" spans="1:8" ht="45" customHeight="1" x14ac:dyDescent="0.2">
      <c r="A5" s="15" t="s">
        <v>276</v>
      </c>
      <c r="B5" s="9" t="s">
        <v>277</v>
      </c>
      <c r="C5" s="9" t="s">
        <v>278</v>
      </c>
      <c r="D5">
        <v>0.5</v>
      </c>
      <c r="E5" s="6"/>
      <c r="G5" s="16">
        <f>IF(E5="",0,IF(F5="",D5*E5,MIN(D5*E5,F5)))</f>
        <v>0</v>
      </c>
    </row>
    <row r="6" spans="1:8" ht="15.75" customHeight="1" x14ac:dyDescent="0.2">
      <c r="B6" s="17" t="s">
        <v>98</v>
      </c>
      <c r="C6" s="9" t="s">
        <v>279</v>
      </c>
      <c r="D6">
        <v>0.5</v>
      </c>
      <c r="E6" s="6"/>
      <c r="G6" s="16">
        <f>IF(E6="",0,IF(F6="",D6*E6,MIN(D6*E6,F6)))</f>
        <v>0</v>
      </c>
    </row>
    <row r="7" spans="1:8" ht="15.75" customHeight="1" x14ac:dyDescent="0.2">
      <c r="C7" s="9" t="s">
        <v>280</v>
      </c>
      <c r="D7">
        <v>0.5</v>
      </c>
      <c r="E7" s="6"/>
      <c r="G7" s="16">
        <f>IF(E7="",0,IF(F7="",D7*E7,MIN(D7*E7,F7)))</f>
        <v>0</v>
      </c>
    </row>
    <row r="8" spans="1:8" ht="15.75" customHeight="1" x14ac:dyDescent="0.2">
      <c r="C8" s="9" t="s">
        <v>281</v>
      </c>
      <c r="D8">
        <v>0.25</v>
      </c>
      <c r="E8" s="6"/>
      <c r="G8" s="16">
        <f>IF(E8="",0,IF(F8="",D8*E8,MIN(D8*E8,F8)))</f>
        <v>0</v>
      </c>
    </row>
    <row r="9" spans="1:8" ht="15.75" customHeight="1" x14ac:dyDescent="0.2">
      <c r="C9" s="9" t="s">
        <v>282</v>
      </c>
      <c r="D9">
        <v>0.25</v>
      </c>
      <c r="E9" s="6"/>
      <c r="G9" s="16">
        <f>IF(E9="",0,IF(F9="",D9*E9,MIN(D9*E9,F9)))</f>
        <v>0</v>
      </c>
    </row>
    <row r="10" spans="1:8" ht="15.75" customHeight="1" x14ac:dyDescent="0.2">
      <c r="C10" s="9" t="s">
        <v>283</v>
      </c>
      <c r="D10">
        <v>0.25</v>
      </c>
      <c r="E10" s="6"/>
      <c r="G10" s="16">
        <f>IF(E10="",0,IF(F10="",D10*E10,MIN(D10*E10,F10)))</f>
        <v>0</v>
      </c>
    </row>
    <row r="11" spans="1:8" ht="31.5" customHeight="1" x14ac:dyDescent="0.2">
      <c r="B11" s="9" t="s">
        <v>284</v>
      </c>
      <c r="C11" s="9" t="s">
        <v>285</v>
      </c>
      <c r="D11">
        <v>0.5</v>
      </c>
      <c r="E11" s="6"/>
      <c r="F11">
        <v>3</v>
      </c>
      <c r="G11" s="16">
        <f>IF(E11="",0,IF(F11="",D11*E11,MIN(D11*E11,F11)))</f>
        <v>0</v>
      </c>
    </row>
    <row r="12" spans="1:8" ht="31.5" customHeight="1" x14ac:dyDescent="0.2">
      <c r="B12" s="9" t="s">
        <v>286</v>
      </c>
      <c r="C12" s="9" t="s">
        <v>287</v>
      </c>
      <c r="D12">
        <v>2</v>
      </c>
      <c r="E12" s="6"/>
      <c r="F12">
        <v>6</v>
      </c>
      <c r="G12" s="16">
        <f>IF(E12="",0,IF(F12="",D12*E12,MIN(D12*E12,F12)))</f>
        <v>0</v>
      </c>
    </row>
    <row r="13" spans="1:8" ht="15.75" customHeight="1" x14ac:dyDescent="0.2">
      <c r="B13" s="9" t="s">
        <v>288</v>
      </c>
      <c r="C13" s="9" t="s">
        <v>279</v>
      </c>
      <c r="D13">
        <v>0.25</v>
      </c>
      <c r="E13" s="6"/>
      <c r="F13">
        <v>2</v>
      </c>
      <c r="G13" s="16">
        <f>IF(E13="",0,IF(F13="",D13*E13,MIN(D13*E13,F13)))</f>
        <v>0</v>
      </c>
    </row>
    <row r="14" spans="1:8" ht="15.75" customHeight="1" x14ac:dyDescent="0.2">
      <c r="B14" s="9" t="s">
        <v>289</v>
      </c>
      <c r="C14" s="9" t="s">
        <v>290</v>
      </c>
      <c r="D14">
        <v>0.25</v>
      </c>
      <c r="E14" s="6"/>
      <c r="F14">
        <v>2</v>
      </c>
      <c r="G14" s="16">
        <f>IF(E14="",0,IF(F14="",D14*E14,MIN(D14*E14,F14)))</f>
        <v>0</v>
      </c>
    </row>
    <row r="15" spans="1:8" ht="15.75" customHeight="1" x14ac:dyDescent="0.2">
      <c r="B15" s="9" t="s">
        <v>291</v>
      </c>
      <c r="C15" s="9" t="s">
        <v>292</v>
      </c>
      <c r="D15">
        <v>1</v>
      </c>
      <c r="E15" s="6"/>
      <c r="F15">
        <v>6</v>
      </c>
      <c r="G15" s="16">
        <f>IF(E15="",0,IF(F15="",D15*E15,MIN(D15*E15,F15)))</f>
        <v>0</v>
      </c>
    </row>
    <row r="16" spans="1:8" ht="15.75" customHeight="1" x14ac:dyDescent="0.2">
      <c r="B16" s="9" t="s">
        <v>293</v>
      </c>
      <c r="C16" s="9" t="s">
        <v>294</v>
      </c>
      <c r="D16">
        <v>0.5</v>
      </c>
      <c r="E16" s="6"/>
      <c r="F16">
        <v>4</v>
      </c>
      <c r="G16" s="16">
        <f>IF(E16="",0,IF(F16="",D16*E16,MIN(D16*E16,F16)))</f>
        <v>0</v>
      </c>
    </row>
    <row r="17" spans="2:7" ht="15.75" customHeight="1" x14ac:dyDescent="0.2">
      <c r="B17" s="9" t="s">
        <v>295</v>
      </c>
      <c r="C17" s="9" t="s">
        <v>296</v>
      </c>
      <c r="D17">
        <v>0.25</v>
      </c>
      <c r="E17" s="6"/>
      <c r="F17">
        <v>1.5</v>
      </c>
      <c r="G17" s="16">
        <f>IF(E17="",0,IF(F17="",D17*E17,MIN(D17*E17,F17)))</f>
        <v>0</v>
      </c>
    </row>
    <row r="18" spans="2:7" ht="15.75" customHeight="1" x14ac:dyDescent="0.2">
      <c r="B18" s="9" t="s">
        <v>297</v>
      </c>
      <c r="C18" s="9" t="s">
        <v>153</v>
      </c>
      <c r="D18">
        <v>0.5</v>
      </c>
      <c r="E18" s="6"/>
      <c r="F18">
        <v>3</v>
      </c>
      <c r="G18" s="16">
        <f>IF(E18="",0,IF(F18="",D18*E18,MIN(D18*E18,F18)))</f>
        <v>0</v>
      </c>
    </row>
    <row r="19" spans="2:7" ht="15.75" customHeight="1" x14ac:dyDescent="0.2">
      <c r="B19" s="17" t="s">
        <v>98</v>
      </c>
      <c r="C19" s="9" t="s">
        <v>107</v>
      </c>
      <c r="D19">
        <v>0.5</v>
      </c>
      <c r="E19" s="6"/>
      <c r="G19" s="16">
        <f>IF(E19="",0,IF(F19="",D19*E19,MIN(D19*E19,F19)))</f>
        <v>0</v>
      </c>
    </row>
    <row r="20" spans="2:7" ht="15.75" customHeight="1" x14ac:dyDescent="0.2">
      <c r="C20" s="9" t="s">
        <v>298</v>
      </c>
      <c r="D20">
        <v>0.5</v>
      </c>
      <c r="E20" s="6"/>
      <c r="G20" s="16">
        <f>IF(E20="",0,IF(F20="",D20*E20,MIN(D20*E20,F20)))</f>
        <v>0</v>
      </c>
    </row>
    <row r="21" spans="2:7" ht="15.75" customHeight="1" x14ac:dyDescent="0.2">
      <c r="C21" s="9" t="s">
        <v>299</v>
      </c>
      <c r="D21">
        <v>0.5</v>
      </c>
      <c r="E21" s="6"/>
      <c r="G21" s="16">
        <f>IF(E21="",0,IF(F21="",D21*E21,MIN(D21*E21,F21)))</f>
        <v>0</v>
      </c>
    </row>
    <row r="22" spans="2:7" ht="15.75" customHeight="1" x14ac:dyDescent="0.2">
      <c r="B22" s="9" t="s">
        <v>300</v>
      </c>
      <c r="C22" s="9" t="s">
        <v>250</v>
      </c>
      <c r="D22">
        <v>0.2</v>
      </c>
      <c r="E22" s="6"/>
      <c r="G22" s="16">
        <f>IF(E22="",0,IF(F22="",D22*E22,MIN(D22*E22,F22)))</f>
        <v>0</v>
      </c>
    </row>
    <row r="23" spans="2:7" ht="15.75" customHeight="1" x14ac:dyDescent="0.2">
      <c r="B23" s="17" t="s">
        <v>98</v>
      </c>
      <c r="C23" s="9" t="s">
        <v>301</v>
      </c>
      <c r="D23">
        <v>0.5</v>
      </c>
      <c r="E23" s="6"/>
      <c r="G23" s="16">
        <f>IF(E23="",0,IF(F23="",D23*E23,MIN(D23*E23,F23)))</f>
        <v>0</v>
      </c>
    </row>
    <row r="24" spans="2:7" ht="15.75" customHeight="1" x14ac:dyDescent="0.2">
      <c r="C24" s="9" t="s">
        <v>302</v>
      </c>
      <c r="D24">
        <v>1</v>
      </c>
      <c r="E24" s="6"/>
      <c r="G24" s="16">
        <f>IF(E24="",0,IF(F24="",D24*E24,MIN(D24*E24,F24)))</f>
        <v>0</v>
      </c>
    </row>
    <row r="25" spans="2:7" ht="15.75" customHeight="1" x14ac:dyDescent="0.2">
      <c r="C25" s="9" t="s">
        <v>303</v>
      </c>
      <c r="D25">
        <v>0.2</v>
      </c>
      <c r="E25" s="6"/>
      <c r="G25" s="16">
        <f>IF(E25="",0,IF(F25="",D25*E25,MIN(D25*E25,F25)))</f>
        <v>0</v>
      </c>
    </row>
    <row r="26" spans="2:7" ht="15.75" customHeight="1" x14ac:dyDescent="0.2">
      <c r="C26" s="9" t="s">
        <v>304</v>
      </c>
      <c r="D26">
        <v>0.4</v>
      </c>
      <c r="E26" s="6"/>
      <c r="G26" s="16">
        <f>IF(E26="",0,IF(F26="",D26*E26,MIN(D26*E26,F26)))</f>
        <v>0</v>
      </c>
    </row>
    <row r="27" spans="2:7" ht="15.75" customHeight="1" x14ac:dyDescent="0.2">
      <c r="C27" s="9" t="s">
        <v>305</v>
      </c>
      <c r="D27">
        <v>0.6</v>
      </c>
      <c r="E27" s="6"/>
      <c r="G27" s="16">
        <f>IF(E27="",0,IF(F27="",D27*E27,MIN(D27*E27,F27)))</f>
        <v>0</v>
      </c>
    </row>
    <row r="28" spans="2:7" ht="15.75" customHeight="1" x14ac:dyDescent="0.2">
      <c r="B28" s="9" t="s">
        <v>306</v>
      </c>
      <c r="C28" s="9" t="s">
        <v>279</v>
      </c>
      <c r="D28">
        <v>0.25</v>
      </c>
      <c r="E28" s="6"/>
      <c r="G28" s="16">
        <f>IF(E28="",0,IF(F28="",D28*E28,MIN(D28*E28,F28)))</f>
        <v>0</v>
      </c>
    </row>
    <row r="29" spans="2:7" ht="15.75" customHeight="1" x14ac:dyDescent="0.2">
      <c r="B29" s="17" t="s">
        <v>98</v>
      </c>
      <c r="C29" s="9" t="s">
        <v>307</v>
      </c>
      <c r="D29">
        <v>0.15</v>
      </c>
      <c r="E29" s="6"/>
      <c r="G29" s="16">
        <f>IF(E29="",0,IF(F29="",D29*E29,MIN(D29*E29,F29)))</f>
        <v>0</v>
      </c>
    </row>
    <row r="30" spans="2:7" ht="31.5" customHeight="1" x14ac:dyDescent="0.2">
      <c r="B30" s="9" t="s">
        <v>308</v>
      </c>
      <c r="C30" s="9" t="s">
        <v>279</v>
      </c>
      <c r="D30">
        <v>0.5</v>
      </c>
      <c r="E30" s="6"/>
      <c r="G30" s="16">
        <f>IF(E30="",0,IF(F30="",D30*E30,MIN(D30*E30,F30)))</f>
        <v>0</v>
      </c>
    </row>
    <row r="31" spans="2:7" ht="15.75" customHeight="1" x14ac:dyDescent="0.2">
      <c r="B31" s="17" t="s">
        <v>98</v>
      </c>
      <c r="C31" s="9" t="s">
        <v>204</v>
      </c>
      <c r="D31">
        <v>0.25</v>
      </c>
      <c r="E31" s="6"/>
      <c r="G31" s="16">
        <f>IF(E31="",0,IF(F31="",D31*E31,MIN(D31*E31,F31)))</f>
        <v>0</v>
      </c>
    </row>
    <row r="32" spans="2:7" ht="15.75" customHeight="1" x14ac:dyDescent="0.2">
      <c r="C32" s="9" t="s">
        <v>205</v>
      </c>
      <c r="D32">
        <v>0.5</v>
      </c>
      <c r="E32" s="6"/>
      <c r="G32" s="16">
        <f>IF(E32="",0,IF(F32="",D32*E32,MIN(D32*E32,F32)))</f>
        <v>0</v>
      </c>
    </row>
    <row r="33" spans="1:8" x14ac:dyDescent="0.2">
      <c r="A33" s="18"/>
      <c r="B33" s="19" t="s">
        <v>309</v>
      </c>
      <c r="C33" s="18" t="s">
        <v>127</v>
      </c>
      <c r="D33" s="20">
        <f>'Ponderações &amp; PR'!D31</f>
        <v>0.5</v>
      </c>
      <c r="E33" s="18" t="s">
        <v>128</v>
      </c>
      <c r="F33" s="18">
        <f>'Ponderações &amp; PR'!E31</f>
        <v>20</v>
      </c>
      <c r="G33" s="21">
        <f>SUM(G5:G32)</f>
        <v>0</v>
      </c>
      <c r="H33" s="18"/>
    </row>
    <row r="35" spans="1:8" ht="60" customHeight="1" x14ac:dyDescent="0.2">
      <c r="A35" s="15" t="s">
        <v>310</v>
      </c>
      <c r="B35" s="9" t="s">
        <v>311</v>
      </c>
      <c r="C35" s="9" t="s">
        <v>312</v>
      </c>
      <c r="D35">
        <v>1</v>
      </c>
      <c r="E35" s="6"/>
      <c r="G35" s="16">
        <f>IF(E35="",0,IF(F35="",D35*E35,MIN(D35*E35,F35)))</f>
        <v>0</v>
      </c>
    </row>
    <row r="36" spans="1:8" ht="31.5" customHeight="1" x14ac:dyDescent="0.2">
      <c r="B36" s="17" t="s">
        <v>98</v>
      </c>
      <c r="C36" s="9" t="s">
        <v>313</v>
      </c>
      <c r="D36">
        <v>0.25</v>
      </c>
      <c r="E36" s="6"/>
      <c r="G36" s="16">
        <f>IF(E36="",0,IF(F36="",D36*E36,MIN(D36*E36,F36)))</f>
        <v>0</v>
      </c>
    </row>
    <row r="37" spans="1:8" ht="15.75" customHeight="1" x14ac:dyDescent="0.2">
      <c r="C37" s="9" t="s">
        <v>314</v>
      </c>
      <c r="D37">
        <v>1</v>
      </c>
      <c r="E37" s="6"/>
      <c r="G37" s="16">
        <f>IF(E37="",0,IF(F37="",D37*E37,MIN(D37*E37,F37)))</f>
        <v>0</v>
      </c>
    </row>
    <row r="38" spans="1:8" ht="15.75" customHeight="1" x14ac:dyDescent="0.2">
      <c r="C38" s="9" t="s">
        <v>315</v>
      </c>
      <c r="D38">
        <v>1.5</v>
      </c>
      <c r="E38" s="6"/>
      <c r="G38" s="16">
        <f>IF(E38="",0,IF(F38="",D38*E38,MIN(D38*E38,F38)))</f>
        <v>0</v>
      </c>
    </row>
    <row r="39" spans="1:8" ht="15.75" customHeight="1" x14ac:dyDescent="0.2">
      <c r="C39" s="9" t="s">
        <v>316</v>
      </c>
      <c r="D39">
        <v>3</v>
      </c>
      <c r="E39" s="6"/>
      <c r="G39" s="16">
        <f>IF(E39="",0,IF(F39="",D39*E39,MIN(D39*E39,F39)))</f>
        <v>0</v>
      </c>
    </row>
    <row r="40" spans="1:8" ht="15.75" customHeight="1" x14ac:dyDescent="0.2">
      <c r="C40" s="9" t="s">
        <v>317</v>
      </c>
      <c r="D40">
        <v>1.5</v>
      </c>
      <c r="E40" s="6"/>
      <c r="G40" s="16">
        <f>IF(E40="",0,IF(F40="",D40*E40,MIN(D40*E40,F40)))</f>
        <v>0</v>
      </c>
    </row>
    <row r="41" spans="1:8" x14ac:dyDescent="0.2">
      <c r="A41" s="18"/>
      <c r="B41" s="19" t="s">
        <v>318</v>
      </c>
      <c r="C41" s="18" t="s">
        <v>127</v>
      </c>
      <c r="D41" s="20">
        <f>'Ponderações &amp; PR'!D32</f>
        <v>0.5</v>
      </c>
      <c r="E41" s="18" t="s">
        <v>128</v>
      </c>
      <c r="F41" s="18">
        <f>'Ponderações &amp; PR'!E32</f>
        <v>15</v>
      </c>
      <c r="G41" s="21">
        <f>SUM(G35:G40)</f>
        <v>0</v>
      </c>
      <c r="H41" s="18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topLeftCell="B28" zoomScaleNormal="100" workbookViewId="0">
      <selection activeCell="D35" sqref="D35"/>
    </sheetView>
  </sheetViews>
  <sheetFormatPr defaultColWidth="8.875" defaultRowHeight="15" x14ac:dyDescent="0.2"/>
  <cols>
    <col min="1" max="1" width="33.08984375" customWidth="1"/>
    <col min="2" max="2" width="55.01953125" customWidth="1"/>
    <col min="3" max="5" width="11.97265625" customWidth="1"/>
    <col min="6" max="6" width="14.9296875" customWidth="1"/>
    <col min="7" max="7" width="13.046875" customWidth="1"/>
  </cols>
  <sheetData>
    <row r="1" spans="1:7" ht="18" customHeight="1" x14ac:dyDescent="0.2">
      <c r="A1" s="1" t="s">
        <v>319</v>
      </c>
    </row>
    <row r="2" spans="1:7" x14ac:dyDescent="0.2">
      <c r="A2" s="2" t="s">
        <v>320</v>
      </c>
    </row>
    <row r="4" spans="1:7" x14ac:dyDescent="0.2">
      <c r="A4" s="5" t="s">
        <v>321</v>
      </c>
    </row>
    <row r="5" spans="1:7" x14ac:dyDescent="0.2">
      <c r="A5" t="s">
        <v>322</v>
      </c>
      <c r="B5" t="s">
        <v>323</v>
      </c>
    </row>
    <row r="6" spans="1:7" x14ac:dyDescent="0.2">
      <c r="A6" t="s">
        <v>324</v>
      </c>
      <c r="B6" t="s">
        <v>325</v>
      </c>
    </row>
    <row r="7" spans="1:7" x14ac:dyDescent="0.2">
      <c r="A7" t="s">
        <v>326</v>
      </c>
      <c r="B7" t="s">
        <v>327</v>
      </c>
    </row>
    <row r="8" spans="1:7" x14ac:dyDescent="0.2">
      <c r="A8" t="s">
        <v>328</v>
      </c>
      <c r="B8" t="s">
        <v>329</v>
      </c>
    </row>
    <row r="9" spans="1:7" x14ac:dyDescent="0.2">
      <c r="A9" t="s">
        <v>330</v>
      </c>
      <c r="B9" t="s">
        <v>331</v>
      </c>
    </row>
    <row r="11" spans="1:7" x14ac:dyDescent="0.2">
      <c r="A11" s="5" t="s">
        <v>23</v>
      </c>
      <c r="B11" s="5" t="s">
        <v>42</v>
      </c>
      <c r="C11" s="5" t="s">
        <v>332</v>
      </c>
      <c r="D11" s="5" t="s">
        <v>128</v>
      </c>
      <c r="E11" s="5" t="s">
        <v>333</v>
      </c>
      <c r="F11" s="5" t="s">
        <v>334</v>
      </c>
      <c r="G11" s="5" t="s">
        <v>335</v>
      </c>
    </row>
    <row r="12" spans="1:7" ht="15.75" customHeight="1" x14ac:dyDescent="0.2">
      <c r="A12" t="s">
        <v>30</v>
      </c>
      <c r="B12" s="9" t="s">
        <v>95</v>
      </c>
      <c r="C12" s="16">
        <f>'I - Investigação'!G37</f>
        <v>0</v>
      </c>
      <c r="D12">
        <f>'Ponderações &amp; PR'!E15</f>
        <v>28</v>
      </c>
      <c r="E12">
        <f>IF(C12&gt;=D12*2,5,IF(C12&gt;=D12*1.5,4,IF(C12&gt;=D12*1,3,IF(C12&gt;=D12*0.5,2,1))))</f>
        <v>1</v>
      </c>
      <c r="F12" s="8">
        <f>'Ponderações &amp; PR'!D15</f>
        <v>0.4</v>
      </c>
      <c r="G12" s="16">
        <f>E12*F12</f>
        <v>0.4</v>
      </c>
    </row>
    <row r="13" spans="1:7" ht="15.75" customHeight="1" x14ac:dyDescent="0.2">
      <c r="B13" s="9" t="s">
        <v>129</v>
      </c>
      <c r="C13" s="16">
        <f>'I - Investigação'!G47</f>
        <v>0</v>
      </c>
      <c r="D13">
        <f>'Ponderações &amp; PR'!E16</f>
        <v>10</v>
      </c>
      <c r="E13">
        <f>IF(C13&gt;=D13*2,5,IF(C13&gt;=D13*1.5,4,IF(C13&gt;=D13*1,3,IF(C13&gt;=D13*0.5,2,1))))</f>
        <v>1</v>
      </c>
      <c r="F13" s="8">
        <f>'Ponderações &amp; PR'!D16</f>
        <v>0.25</v>
      </c>
      <c r="G13" s="16">
        <f>E13*F13</f>
        <v>0.25</v>
      </c>
    </row>
    <row r="14" spans="1:7" ht="15.75" customHeight="1" x14ac:dyDescent="0.2">
      <c r="B14" s="9" t="s">
        <v>140</v>
      </c>
      <c r="C14" s="16">
        <f>'I - Investigação'!G54</f>
        <v>0</v>
      </c>
      <c r="D14">
        <f>'Ponderações &amp; PR'!E17</f>
        <v>5</v>
      </c>
      <c r="E14">
        <f>IF(C14&gt;=D14*2,5,IF(C14&gt;=D14*1.5,4,IF(C14&gt;=D14*1,3,IF(C14&gt;=D14*0.5,2,1))))</f>
        <v>1</v>
      </c>
      <c r="F14" s="8">
        <f>'Ponderações &amp; PR'!D17</f>
        <v>0.15</v>
      </c>
      <c r="G14" s="16">
        <f>E14*F14</f>
        <v>0.15</v>
      </c>
    </row>
    <row r="15" spans="1:7" ht="31.5" customHeight="1" x14ac:dyDescent="0.2">
      <c r="B15" s="9" t="s">
        <v>147</v>
      </c>
      <c r="C15" s="16">
        <f>'I - Investigação'!G77</f>
        <v>0</v>
      </c>
      <c r="D15">
        <f>'Ponderações &amp; PR'!E18</f>
        <v>7</v>
      </c>
      <c r="E15">
        <f>IF(C15&gt;=D15*2,5,IF(C15&gt;=D15*1.5,4,IF(C15&gt;=D15*1,3,IF(C15&gt;=D15*0.5,2,1))))</f>
        <v>1</v>
      </c>
      <c r="F15" s="8">
        <f>'Ponderações &amp; PR'!D18</f>
        <v>0.1</v>
      </c>
      <c r="G15" s="16">
        <f>E15*F15</f>
        <v>0.1</v>
      </c>
    </row>
    <row r="16" spans="1:7" ht="15.75" customHeight="1" x14ac:dyDescent="0.2">
      <c r="B16" s="9" t="s">
        <v>174</v>
      </c>
      <c r="C16" s="16">
        <f>'I - Investigação'!G90</f>
        <v>0</v>
      </c>
      <c r="D16">
        <f>'Ponderações &amp; PR'!E19</f>
        <v>7</v>
      </c>
      <c r="E16">
        <f>IF(C16&gt;=D16*2,5,IF(C16&gt;=D16*1.5,4,IF(C16&gt;=D16*1,3,IF(C16&gt;=D16*0.5,2,1))))</f>
        <v>1</v>
      </c>
      <c r="F16" s="8">
        <f>'Ponderações &amp; PR'!D19</f>
        <v>0.1</v>
      </c>
      <c r="G16" s="16">
        <f>E16*F16</f>
        <v>0.1</v>
      </c>
    </row>
    <row r="17" spans="1:7" x14ac:dyDescent="0.2">
      <c r="A17" s="18"/>
      <c r="B17" s="19" t="s">
        <v>336</v>
      </c>
      <c r="C17" s="18"/>
      <c r="D17" s="18"/>
      <c r="E17" s="18"/>
      <c r="F17" s="18"/>
      <c r="G17" s="21">
        <f>SUM(G12:G16)</f>
        <v>1</v>
      </c>
    </row>
    <row r="19" spans="1:7" ht="15.75" customHeight="1" x14ac:dyDescent="0.2">
      <c r="A19" t="s">
        <v>34</v>
      </c>
      <c r="B19" s="9" t="s">
        <v>193</v>
      </c>
      <c r="C19" s="16">
        <f>'II - Transferência'!G17</f>
        <v>0</v>
      </c>
      <c r="D19">
        <f>'Ponderações &amp; PR'!E22</f>
        <v>5</v>
      </c>
      <c r="E19">
        <f>IF(C19&gt;=D19*2,5,IF(C19&gt;=D19*1.5,4,IF(C19&gt;=D19*1,3,IF(C19&gt;=D19*0.5,2,1))))</f>
        <v>1</v>
      </c>
      <c r="F19" s="8">
        <f>'Ponderações &amp; PR'!D22</f>
        <v>0.3</v>
      </c>
      <c r="G19" s="16">
        <f>E19*F19</f>
        <v>0.3</v>
      </c>
    </row>
    <row r="20" spans="1:7" ht="15.75" customHeight="1" x14ac:dyDescent="0.2">
      <c r="B20" s="9" t="s">
        <v>210</v>
      </c>
      <c r="C20" s="16">
        <f>'II - Transferência'!G30</f>
        <v>0</v>
      </c>
      <c r="D20">
        <f>'Ponderações &amp; PR'!E23</f>
        <v>6</v>
      </c>
      <c r="E20">
        <f>IF(C20&gt;=D20*2,5,IF(C20&gt;=D20*1.5,4,IF(C20&gt;=D20*1,3,IF(C20&gt;=D20*0.5,2,1))))</f>
        <v>1</v>
      </c>
      <c r="F20" s="8">
        <f>'Ponderações &amp; PR'!D23</f>
        <v>0.3</v>
      </c>
      <c r="G20" s="16">
        <f>E20*F20</f>
        <v>0.3</v>
      </c>
    </row>
    <row r="21" spans="1:7" ht="15.75" customHeight="1" x14ac:dyDescent="0.2">
      <c r="B21" s="9" t="s">
        <v>231</v>
      </c>
      <c r="C21" s="16">
        <f>'II - Transferência'!G42</f>
        <v>0</v>
      </c>
      <c r="D21">
        <f>'Ponderações &amp; PR'!E24</f>
        <v>4</v>
      </c>
      <c r="E21">
        <f>IF(C21&gt;=D21*2,5,IF(C21&gt;=D21*1.5,4,IF(C21&gt;=D21*1,3,IF(C21&gt;=D21*0.5,2,1))))</f>
        <v>1</v>
      </c>
      <c r="F21" s="8">
        <f>'Ponderações &amp; PR'!D24</f>
        <v>0.4</v>
      </c>
      <c r="G21" s="16">
        <f>E21*F21</f>
        <v>0.4</v>
      </c>
    </row>
    <row r="22" spans="1:7" x14ac:dyDescent="0.2">
      <c r="A22" s="18"/>
      <c r="B22" s="19" t="s">
        <v>337</v>
      </c>
      <c r="C22" s="18"/>
      <c r="D22" s="18"/>
      <c r="E22" s="18"/>
      <c r="F22" s="18"/>
      <c r="G22" s="21">
        <f>SUM(G19:G21)</f>
        <v>1</v>
      </c>
    </row>
    <row r="24" spans="1:7" ht="31.5" customHeight="1" x14ac:dyDescent="0.2">
      <c r="A24" t="s">
        <v>37</v>
      </c>
      <c r="B24" s="9" t="s">
        <v>240</v>
      </c>
      <c r="C24" s="16">
        <f>'III - Gestão'!G14</f>
        <v>0</v>
      </c>
      <c r="D24">
        <f>'Ponderações &amp; PR'!E27</f>
        <v>7</v>
      </c>
      <c r="E24">
        <f>IF(C24&gt;=D24*2,5,IF(C24&gt;=D24*1.5,4,IF(C24&gt;=D24*1,3,IF(C24&gt;=D24*0.5,2,1))))</f>
        <v>1</v>
      </c>
      <c r="F24" s="8">
        <f>'Ponderações &amp; PR'!D27</f>
        <v>0.5</v>
      </c>
      <c r="G24" s="16">
        <f>E24*F24</f>
        <v>0.5</v>
      </c>
    </row>
    <row r="25" spans="1:7" ht="15.75" customHeight="1" x14ac:dyDescent="0.2">
      <c r="B25" s="9" t="s">
        <v>252</v>
      </c>
      <c r="C25" s="16">
        <f>'III - Gestão'!G48</f>
        <v>0</v>
      </c>
      <c r="D25">
        <f>'Ponderações &amp; PR'!E28</f>
        <v>8</v>
      </c>
      <c r="E25">
        <f>IF(C25&gt;=D25*2,5,IF(C25&gt;=D25*1.5,4,IF(C25&gt;=D25*1,3,IF(C25&gt;=D25*0.5,2,1))))</f>
        <v>1</v>
      </c>
      <c r="F25" s="8">
        <f>'Ponderações &amp; PR'!D28</f>
        <v>0.5</v>
      </c>
      <c r="G25" s="16">
        <f>E25*F25</f>
        <v>0.5</v>
      </c>
    </row>
    <row r="26" spans="1:7" x14ac:dyDescent="0.2">
      <c r="A26" s="18"/>
      <c r="B26" s="19" t="s">
        <v>338</v>
      </c>
      <c r="C26" s="18"/>
      <c r="D26" s="18"/>
      <c r="E26" s="18"/>
      <c r="F26" s="18"/>
      <c r="G26" s="21">
        <f>SUM(G24:G25)</f>
        <v>1</v>
      </c>
    </row>
    <row r="28" spans="1:7" ht="15.75" customHeight="1" x14ac:dyDescent="0.2">
      <c r="A28" t="s">
        <v>38</v>
      </c>
      <c r="B28" s="9" t="s">
        <v>276</v>
      </c>
      <c r="C28" s="16">
        <f>'IV - Docência'!G33</f>
        <v>0</v>
      </c>
      <c r="D28">
        <f>'Ponderações &amp; PR'!E31</f>
        <v>20</v>
      </c>
      <c r="E28">
        <f>IF(C28&gt;=D28*2,5,IF(C28&gt;=D28*1.5,4,IF(C28&gt;=D28*1,3,IF(C28&gt;=D28*0.5,2,1))))</f>
        <v>1</v>
      </c>
      <c r="F28" s="8">
        <f>'Ponderações &amp; PR'!D31</f>
        <v>0.5</v>
      </c>
      <c r="G28" s="16">
        <f>E28*F28</f>
        <v>0.5</v>
      </c>
    </row>
    <row r="29" spans="1:7" ht="31.5" customHeight="1" x14ac:dyDescent="0.2">
      <c r="B29" s="9" t="s">
        <v>310</v>
      </c>
      <c r="C29" s="16">
        <f>'IV - Docência'!G41</f>
        <v>0</v>
      </c>
      <c r="D29">
        <f>'Ponderações &amp; PR'!E32</f>
        <v>15</v>
      </c>
      <c r="E29">
        <f>IF(C29&gt;=D29*2,5,IF(C29&gt;=D29*1.5,4,IF(C29&gt;=D29*1,3,IF(C29&gt;=D29*0.5,2,1))))</f>
        <v>1</v>
      </c>
      <c r="F29" s="8">
        <f>'Ponderações &amp; PR'!D32</f>
        <v>0.5</v>
      </c>
      <c r="G29" s="16">
        <f>E29*F29</f>
        <v>0.5</v>
      </c>
    </row>
    <row r="30" spans="1:7" x14ac:dyDescent="0.2">
      <c r="A30" s="18"/>
      <c r="B30" s="19" t="s">
        <v>339</v>
      </c>
      <c r="C30" s="18"/>
      <c r="D30" s="18"/>
      <c r="E30" s="18"/>
      <c r="F30" s="18"/>
      <c r="G30" s="21">
        <f>SUM(G28:G29)</f>
        <v>1</v>
      </c>
    </row>
    <row r="33" spans="1:7" x14ac:dyDescent="0.2">
      <c r="A33" s="5" t="s">
        <v>340</v>
      </c>
    </row>
    <row r="34" spans="1:7" x14ac:dyDescent="0.2">
      <c r="A34" s="5" t="s">
        <v>23</v>
      </c>
      <c r="B34" s="5" t="s">
        <v>341</v>
      </c>
      <c r="C34" s="5" t="s">
        <v>342</v>
      </c>
      <c r="D34" s="5" t="s">
        <v>343</v>
      </c>
    </row>
    <row r="35" spans="1:7" x14ac:dyDescent="0.2">
      <c r="A35" t="s">
        <v>30</v>
      </c>
      <c r="B35" s="16">
        <f>G17</f>
        <v>1</v>
      </c>
      <c r="C35" s="8">
        <f>'Ponderações &amp; PR'!C6</f>
        <v>0.4</v>
      </c>
      <c r="D35" s="16">
        <f>B35*C35</f>
        <v>0.4</v>
      </c>
    </row>
    <row r="36" spans="1:7" x14ac:dyDescent="0.2">
      <c r="A36" t="s">
        <v>34</v>
      </c>
      <c r="B36" s="16">
        <f>G22</f>
        <v>1</v>
      </c>
      <c r="C36" s="8">
        <f>'Ponderações &amp; PR'!C7</f>
        <v>0.15</v>
      </c>
      <c r="D36" s="16">
        <f>B36*C36</f>
        <v>0.15</v>
      </c>
    </row>
    <row r="37" spans="1:7" x14ac:dyDescent="0.2">
      <c r="A37" t="s">
        <v>37</v>
      </c>
      <c r="B37" s="16">
        <f>G26</f>
        <v>1</v>
      </c>
      <c r="C37" s="8">
        <f>'Ponderações &amp; PR'!C8</f>
        <v>0.15</v>
      </c>
      <c r="D37" s="16">
        <f>B37*C37</f>
        <v>0.15</v>
      </c>
    </row>
    <row r="38" spans="1:7" x14ac:dyDescent="0.2">
      <c r="A38" t="s">
        <v>38</v>
      </c>
      <c r="B38" s="16">
        <f>G30</f>
        <v>1</v>
      </c>
      <c r="C38" s="8">
        <f>'Ponderações &amp; PR'!C9</f>
        <v>0.3</v>
      </c>
      <c r="D38" s="16">
        <f>B38*C38</f>
        <v>0.3</v>
      </c>
    </row>
    <row r="39" spans="1:7" ht="15.75" customHeight="1" x14ac:dyDescent="0.2">
      <c r="A39" s="22" t="s">
        <v>344</v>
      </c>
      <c r="D39" s="24">
        <f>ROUND(SUM(D35:D38),2)</f>
        <v>1</v>
      </c>
    </row>
    <row r="41" spans="1:7" ht="15.75" customHeight="1" x14ac:dyDescent="0.2">
      <c r="A41" s="22" t="str">
        <f>IF(D39&gt;=4.5,"Excelente (CF ≥ 4,5)",IF(D39&gt;=3.5,"Relevante (3,5 ≤ CF &lt; 4,5)",IF(D39&gt;=2.5,"Regular (2,5 ≤ CF &lt; 3,5)","Insuficiente (CF &lt; 2,5)")))</f>
        <v>Insuficiente (CF &lt; 2,5)</v>
      </c>
    </row>
    <row r="43" spans="1:7" ht="15" customHeight="1" x14ac:dyDescent="0.2">
      <c r="A43" s="25" t="s">
        <v>345</v>
      </c>
      <c r="B43" s="25"/>
      <c r="C43" s="25"/>
      <c r="D43" s="25"/>
      <c r="E43" s="25"/>
      <c r="F43" s="25"/>
      <c r="G43" s="25"/>
    </row>
  </sheetData>
  <mergeCells count="1">
    <mergeCell ref="A43:G43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3"/>
  <sheetViews>
    <sheetView zoomScaleNormal="100" workbookViewId="0">
      <selection activeCell="B5" sqref="B5"/>
    </sheetView>
  </sheetViews>
  <sheetFormatPr defaultColWidth="8.875" defaultRowHeight="15" x14ac:dyDescent="0.2"/>
  <cols>
    <col min="1" max="1" width="34.03125" customWidth="1"/>
    <col min="2" max="2" width="16.0078125" customWidth="1"/>
    <col min="3" max="3" width="13.98828125" customWidth="1"/>
    <col min="4" max="4" width="18.0234375" customWidth="1"/>
  </cols>
  <sheetData>
    <row r="1" spans="1:4" ht="18" customHeight="1" x14ac:dyDescent="0.2">
      <c r="A1" s="1" t="s">
        <v>346</v>
      </c>
    </row>
    <row r="3" spans="1:4" x14ac:dyDescent="0.2">
      <c r="A3" s="5" t="s">
        <v>347</v>
      </c>
      <c r="B3" t="str">
        <f>Configuração!$B$4</f>
        <v>Docente</v>
      </c>
    </row>
    <row r="5" spans="1:4" ht="19.5" customHeight="1" x14ac:dyDescent="0.25">
      <c r="A5" s="5" t="s">
        <v>340</v>
      </c>
      <c r="B5" s="23">
        <f>'Cálculo Final'!D39</f>
        <v>1</v>
      </c>
      <c r="C5" s="1" t="str">
        <f>'Cálculo Final'!A41</f>
        <v>Insuficiente (CF &lt; 2,5)</v>
      </c>
    </row>
    <row r="7" spans="1:4" x14ac:dyDescent="0.2">
      <c r="A7" s="5" t="s">
        <v>23</v>
      </c>
      <c r="B7" s="5" t="s">
        <v>348</v>
      </c>
      <c r="C7" s="5" t="s">
        <v>349</v>
      </c>
      <c r="D7" s="5" t="s">
        <v>343</v>
      </c>
    </row>
    <row r="8" spans="1:4" x14ac:dyDescent="0.2">
      <c r="A8" t="s">
        <v>30</v>
      </c>
      <c r="B8" s="16">
        <f>'Cálculo Final'!B35</f>
        <v>1</v>
      </c>
      <c r="C8" s="8">
        <f>'Cálculo Final'!C35</f>
        <v>0.4</v>
      </c>
      <c r="D8" s="16">
        <f>'Cálculo Final'!D35</f>
        <v>0.4</v>
      </c>
    </row>
    <row r="9" spans="1:4" x14ac:dyDescent="0.2">
      <c r="A9" t="s">
        <v>34</v>
      </c>
      <c r="B9" s="16">
        <f>'Cálculo Final'!B36</f>
        <v>1</v>
      </c>
      <c r="C9" s="8">
        <f>'Cálculo Final'!C36</f>
        <v>0.15</v>
      </c>
      <c r="D9" s="16">
        <f>'Cálculo Final'!D36</f>
        <v>0.15</v>
      </c>
    </row>
    <row r="10" spans="1:4" x14ac:dyDescent="0.2">
      <c r="A10" t="s">
        <v>37</v>
      </c>
      <c r="B10" s="16">
        <f>'Cálculo Final'!B37</f>
        <v>1</v>
      </c>
      <c r="C10" s="8">
        <f>'Cálculo Final'!C37</f>
        <v>0.15</v>
      </c>
      <c r="D10" s="16">
        <f>'Cálculo Final'!D37</f>
        <v>0.15</v>
      </c>
    </row>
    <row r="11" spans="1:4" x14ac:dyDescent="0.2">
      <c r="A11" t="s">
        <v>38</v>
      </c>
      <c r="B11" s="16">
        <f>'Cálculo Final'!B38</f>
        <v>1</v>
      </c>
      <c r="C11" s="8">
        <f>'Cálculo Final'!C38</f>
        <v>0.3</v>
      </c>
      <c r="D11" s="16">
        <f>'Cálculo Final'!D38</f>
        <v>0.3</v>
      </c>
    </row>
    <row r="13" spans="1:4" ht="28.35" customHeight="1" x14ac:dyDescent="0.2">
      <c r="A13" s="25" t="s">
        <v>350</v>
      </c>
      <c r="B13" s="25"/>
      <c r="C13" s="25"/>
      <c r="D13" s="25"/>
    </row>
  </sheetData>
  <mergeCells count="1">
    <mergeCell ref="A13:D1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iOS</Application>
  <ScaleCrop>false</ScaleCrop>
  <HeadingPairs>
    <vt:vector size="2" baseType="variant">
      <vt:variant>
        <vt:lpstr>Folhas de Cálculo</vt:lpstr>
      </vt:variant>
      <vt:variant>
        <vt:i4>9</vt:i4>
      </vt:variant>
    </vt:vector>
  </HeadingPairs>
  <TitlesOfParts>
    <vt:vector size="9" baseType="lpstr">
      <vt:lpstr>Enquadramento</vt:lpstr>
      <vt:lpstr>Configuração</vt:lpstr>
      <vt:lpstr>Ponderações &amp; PR</vt:lpstr>
      <vt:lpstr>I - Investigação</vt:lpstr>
      <vt:lpstr>II - Transferência</vt:lpstr>
      <vt:lpstr>III - Gestão</vt:lpstr>
      <vt:lpstr>IV - Docência</vt:lpstr>
      <vt:lpstr>Cálculo Final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Filipe Madeira - ESGTS</cp:lastModifiedBy>
  <cp:revision>0</cp:revision>
  <dcterms:created xsi:type="dcterms:W3CDTF">2026-09-01T11:33:46Z</dcterms:created>
  <dcterms:modified xsi:type="dcterms:W3CDTF">2026-09-07T12:05:00Z</dcterms:modified>
  <dc:language>en-US</dc:language>
</cp:coreProperties>
</file>